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dakov\Desktop\Юдаков В.В\Банкротство ДОМ\УКМ\КОНКУРС\СОБРАНИЯ КРЕДИТОРОВ\2023\Собрание 17_11_23\"/>
    </mc:Choice>
  </mc:AlternateContent>
  <bookViews>
    <workbookView xWindow="0" yWindow="0" windowWidth="24465" windowHeight="11160" tabRatio="500" activeTab="2"/>
  </bookViews>
  <sheets>
    <sheet name="РАсчеты" sheetId="1" r:id="rId1"/>
    <sheet name="Индексы" sheetId="2" r:id="rId2"/>
    <sheet name="Итого" sheetId="3" r:id="rId3"/>
  </sheets>
  <externalReferences>
    <externalReference r:id="rId4"/>
  </externalReferences>
  <definedNames>
    <definedName name="_xlnm._FilterDatabase" localSheetId="0" hidden="1">РАсчеты!$C$6:$P$1733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1424" i="1" l="1"/>
  <c r="O43" i="1"/>
  <c r="P325" i="1" l="1"/>
  <c r="S325" i="1" s="1"/>
  <c r="O1315" i="1"/>
  <c r="P1315" i="1" s="1"/>
  <c r="S1315" i="1" s="1"/>
  <c r="P1068" i="1"/>
  <c r="S1068" i="1" s="1"/>
  <c r="P797" i="1"/>
  <c r="S797" i="1" s="1"/>
  <c r="P519" i="1"/>
  <c r="S519" i="1" s="1"/>
  <c r="P552" i="1"/>
  <c r="S552" i="1" s="1"/>
  <c r="P518" i="1"/>
  <c r="S518" i="1" s="1"/>
  <c r="P514" i="1"/>
  <c r="S514" i="1" s="1"/>
  <c r="P515" i="1"/>
  <c r="S515" i="1" s="1"/>
  <c r="P511" i="1"/>
  <c r="S511" i="1" s="1"/>
  <c r="P508" i="1"/>
  <c r="S508" i="1" s="1"/>
  <c r="P507" i="1"/>
  <c r="S507" i="1" s="1"/>
  <c r="P506" i="1"/>
  <c r="S506" i="1" s="1"/>
  <c r="P505" i="1"/>
  <c r="S505" i="1" s="1"/>
  <c r="P504" i="1"/>
  <c r="S504" i="1" s="1"/>
  <c r="P503" i="1"/>
  <c r="S503" i="1" s="1"/>
  <c r="P502" i="1"/>
  <c r="S502" i="1" s="1"/>
  <c r="P501" i="1"/>
  <c r="S501" i="1" s="1"/>
  <c r="P500" i="1"/>
  <c r="S500" i="1" s="1"/>
  <c r="P499" i="1"/>
  <c r="S499" i="1" s="1"/>
  <c r="P498" i="1"/>
  <c r="S498" i="1" s="1"/>
  <c r="P497" i="1"/>
  <c r="S497" i="1" s="1"/>
  <c r="P496" i="1"/>
  <c r="S496" i="1" s="1"/>
  <c r="P495" i="1"/>
  <c r="S495" i="1" s="1"/>
  <c r="P494" i="1"/>
  <c r="S494" i="1" s="1"/>
  <c r="P493" i="1"/>
  <c r="S493" i="1" s="1"/>
  <c r="P492" i="1"/>
  <c r="S492" i="1" s="1"/>
  <c r="P490" i="1"/>
  <c r="S490" i="1" s="1"/>
  <c r="P491" i="1"/>
  <c r="S491" i="1" s="1"/>
  <c r="P489" i="1"/>
  <c r="S489" i="1" s="1"/>
  <c r="P488" i="1"/>
  <c r="S488" i="1" s="1"/>
  <c r="P487" i="1"/>
  <c r="S487" i="1" s="1"/>
  <c r="P479" i="1"/>
  <c r="S479" i="1" s="1"/>
  <c r="P477" i="1"/>
  <c r="S477" i="1" s="1"/>
  <c r="P478" i="1"/>
  <c r="S478" i="1" s="1"/>
  <c r="P476" i="1"/>
  <c r="S476" i="1" s="1"/>
  <c r="P475" i="1"/>
  <c r="S475" i="1" s="1"/>
  <c r="P474" i="1"/>
  <c r="S474" i="1" s="1"/>
  <c r="P473" i="1"/>
  <c r="S473" i="1" s="1"/>
  <c r="P472" i="1"/>
  <c r="S472" i="1" s="1"/>
  <c r="P471" i="1"/>
  <c r="S471" i="1" s="1"/>
  <c r="P470" i="1"/>
  <c r="S470" i="1" s="1"/>
  <c r="P463" i="1"/>
  <c r="S463" i="1" s="1"/>
  <c r="P461" i="1"/>
  <c r="S461" i="1" s="1"/>
  <c r="P462" i="1"/>
  <c r="S462" i="1" s="1"/>
  <c r="P460" i="1"/>
  <c r="S460" i="1" s="1"/>
  <c r="P459" i="1"/>
  <c r="S459" i="1" s="1"/>
  <c r="P458" i="1"/>
  <c r="S458" i="1" s="1"/>
  <c r="P456" i="1"/>
  <c r="S456" i="1" s="1"/>
  <c r="P453" i="1"/>
  <c r="S453" i="1" s="1"/>
  <c r="P452" i="1"/>
  <c r="S452" i="1" s="1"/>
  <c r="P451" i="1"/>
  <c r="S451" i="1" s="1"/>
  <c r="P450" i="1"/>
  <c r="S450" i="1" s="1"/>
  <c r="P449" i="1"/>
  <c r="S449" i="1" s="1"/>
  <c r="P448" i="1"/>
  <c r="S448" i="1" s="1"/>
  <c r="P447" i="1"/>
  <c r="S447" i="1" s="1"/>
  <c r="P446" i="1"/>
  <c r="S446" i="1" s="1"/>
  <c r="P445" i="1"/>
  <c r="S445" i="1" s="1"/>
  <c r="P443" i="1"/>
  <c r="S443" i="1" s="1"/>
  <c r="P444" i="1"/>
  <c r="S444" i="1" s="1"/>
  <c r="P442" i="1"/>
  <c r="S442" i="1" s="1"/>
  <c r="P441" i="1"/>
  <c r="S441" i="1" s="1"/>
  <c r="P440" i="1"/>
  <c r="S440" i="1" s="1"/>
  <c r="P439" i="1"/>
  <c r="S439" i="1" s="1"/>
  <c r="P438" i="1"/>
  <c r="S438" i="1" s="1"/>
  <c r="P437" i="1"/>
  <c r="S437" i="1" s="1"/>
  <c r="P436" i="1"/>
  <c r="S436" i="1" s="1"/>
  <c r="P435" i="1"/>
  <c r="S435" i="1" s="1"/>
  <c r="P434" i="1"/>
  <c r="S434" i="1" s="1"/>
  <c r="P433" i="1"/>
  <c r="S433" i="1" s="1"/>
  <c r="P432" i="1"/>
  <c r="S432" i="1" s="1"/>
  <c r="P431" i="1"/>
  <c r="S431" i="1" s="1"/>
  <c r="P430" i="1"/>
  <c r="S430" i="1" s="1"/>
  <c r="P429" i="1"/>
  <c r="S429" i="1" s="1"/>
  <c r="P428" i="1"/>
  <c r="S428" i="1" s="1"/>
  <c r="P427" i="1"/>
  <c r="S427" i="1" s="1"/>
  <c r="P425" i="1"/>
  <c r="S425" i="1" s="1"/>
  <c r="P426" i="1"/>
  <c r="S426" i="1" s="1"/>
  <c r="P424" i="1"/>
  <c r="S424" i="1" s="1"/>
  <c r="P423" i="1"/>
  <c r="S423" i="1" s="1"/>
  <c r="P422" i="1"/>
  <c r="S422" i="1" s="1"/>
  <c r="P421" i="1"/>
  <c r="S421" i="1" s="1"/>
  <c r="P420" i="1"/>
  <c r="S420" i="1" s="1"/>
  <c r="P419" i="1"/>
  <c r="S419" i="1" s="1"/>
  <c r="P418" i="1"/>
  <c r="S418" i="1" s="1"/>
  <c r="P417" i="1"/>
  <c r="S417" i="1" s="1"/>
  <c r="P416" i="1"/>
  <c r="S416" i="1" s="1"/>
  <c r="P415" i="1"/>
  <c r="S415" i="1" s="1"/>
  <c r="P413" i="1"/>
  <c r="S413" i="1" s="1"/>
  <c r="P414" i="1"/>
  <c r="S414" i="1" s="1"/>
  <c r="P412" i="1"/>
  <c r="S412" i="1" s="1"/>
  <c r="P411" i="1"/>
  <c r="S411" i="1" s="1"/>
  <c r="P410" i="1"/>
  <c r="S410" i="1" s="1"/>
  <c r="P409" i="1"/>
  <c r="S409" i="1" s="1"/>
  <c r="P408" i="1"/>
  <c r="S408" i="1" s="1"/>
  <c r="P407" i="1"/>
  <c r="S407" i="1" s="1"/>
  <c r="P406" i="1"/>
  <c r="S406" i="1" s="1"/>
  <c r="P405" i="1"/>
  <c r="S405" i="1" s="1"/>
  <c r="P404" i="1"/>
  <c r="S404" i="1" s="1"/>
  <c r="P403" i="1"/>
  <c r="S403" i="1" s="1"/>
  <c r="P402" i="1"/>
  <c r="S402" i="1" s="1"/>
  <c r="P401" i="1"/>
  <c r="S401" i="1" s="1"/>
  <c r="P400" i="1"/>
  <c r="S400" i="1" s="1"/>
  <c r="P337" i="1"/>
  <c r="S337" i="1" s="1"/>
  <c r="P335" i="1"/>
  <c r="S335" i="1" s="1"/>
  <c r="P336" i="1"/>
  <c r="S336" i="1" s="1"/>
  <c r="P332" i="1"/>
  <c r="S332" i="1" s="1"/>
  <c r="P331" i="1"/>
  <c r="S331" i="1" s="1"/>
  <c r="P330" i="1"/>
  <c r="S330" i="1" s="1"/>
  <c r="P329" i="1"/>
  <c r="S329" i="1" s="1"/>
  <c r="P328" i="1"/>
  <c r="S328" i="1" s="1"/>
  <c r="P327" i="1"/>
  <c r="S327" i="1" s="1"/>
  <c r="P326" i="1"/>
  <c r="S326" i="1" s="1"/>
  <c r="P324" i="1"/>
  <c r="S324" i="1" s="1"/>
  <c r="P323" i="1"/>
  <c r="S323" i="1" s="1"/>
  <c r="P322" i="1"/>
  <c r="S322" i="1" s="1"/>
  <c r="P320" i="1"/>
  <c r="S320" i="1" s="1"/>
  <c r="P319" i="1"/>
  <c r="S319" i="1" s="1"/>
  <c r="P318" i="1"/>
  <c r="S318" i="1" s="1"/>
  <c r="P315" i="1"/>
  <c r="S315" i="1" s="1"/>
  <c r="P313" i="1"/>
  <c r="S313" i="1" s="1"/>
  <c r="P312" i="1"/>
  <c r="S312" i="1" s="1"/>
  <c r="P311" i="1"/>
  <c r="S311" i="1" s="1"/>
  <c r="P310" i="1"/>
  <c r="S310" i="1" s="1"/>
  <c r="P309" i="1"/>
  <c r="S309" i="1" s="1"/>
  <c r="P308" i="1"/>
  <c r="S308" i="1" s="1"/>
  <c r="P307" i="1"/>
  <c r="S307" i="1" s="1"/>
  <c r="P306" i="1"/>
  <c r="S306" i="1" s="1"/>
  <c r="P305" i="1"/>
  <c r="S305" i="1" s="1"/>
  <c r="P304" i="1"/>
  <c r="S304" i="1" s="1"/>
  <c r="P303" i="1"/>
  <c r="S303" i="1" s="1"/>
  <c r="P302" i="1"/>
  <c r="S302" i="1" s="1"/>
  <c r="P301" i="1"/>
  <c r="S301" i="1" s="1"/>
  <c r="P300" i="1"/>
  <c r="S300" i="1" s="1"/>
  <c r="P299" i="1"/>
  <c r="S299" i="1" s="1"/>
  <c r="P298" i="1"/>
  <c r="S298" i="1" s="1"/>
  <c r="P297" i="1"/>
  <c r="S297" i="1" s="1"/>
  <c r="P296" i="1"/>
  <c r="S296" i="1" s="1"/>
  <c r="P293" i="1"/>
  <c r="S293" i="1" s="1"/>
  <c r="P292" i="1"/>
  <c r="S292" i="1" s="1"/>
  <c r="P291" i="1"/>
  <c r="S291" i="1" s="1"/>
  <c r="P290" i="1"/>
  <c r="S290" i="1" s="1"/>
  <c r="O8" i="1"/>
  <c r="P8" i="1" s="1"/>
  <c r="S8" i="1" s="1"/>
  <c r="O9" i="1"/>
  <c r="P9" i="1" s="1"/>
  <c r="S9" i="1" s="1"/>
  <c r="O10" i="1"/>
  <c r="P10" i="1" s="1"/>
  <c r="S10" i="1" s="1"/>
  <c r="O11" i="1"/>
  <c r="P11" i="1" s="1"/>
  <c r="S11" i="1" s="1"/>
  <c r="O12" i="1"/>
  <c r="P12" i="1" s="1"/>
  <c r="S12" i="1" s="1"/>
  <c r="O13" i="1"/>
  <c r="P13" i="1" s="1"/>
  <c r="S13" i="1" s="1"/>
  <c r="O14" i="1"/>
  <c r="P14" i="1" s="1"/>
  <c r="S14" i="1" s="1"/>
  <c r="O15" i="1"/>
  <c r="P15" i="1" s="1"/>
  <c r="S15" i="1" s="1"/>
  <c r="O16" i="1"/>
  <c r="P16" i="1" s="1"/>
  <c r="S16" i="1" s="1"/>
  <c r="O17" i="1"/>
  <c r="P17" i="1" s="1"/>
  <c r="S17" i="1" s="1"/>
  <c r="O18" i="1"/>
  <c r="P18" i="1" s="1"/>
  <c r="S18" i="1" s="1"/>
  <c r="O19" i="1"/>
  <c r="P19" i="1" s="1"/>
  <c r="S19" i="1" s="1"/>
  <c r="O20" i="1"/>
  <c r="P20" i="1" s="1"/>
  <c r="S20" i="1" s="1"/>
  <c r="O21" i="1"/>
  <c r="P21" i="1" s="1"/>
  <c r="S21" i="1" s="1"/>
  <c r="O22" i="1"/>
  <c r="P22" i="1" s="1"/>
  <c r="S22" i="1" s="1"/>
  <c r="O23" i="1"/>
  <c r="P23" i="1" s="1"/>
  <c r="S23" i="1" s="1"/>
  <c r="O24" i="1"/>
  <c r="P24" i="1" s="1"/>
  <c r="S24" i="1" s="1"/>
  <c r="O25" i="1"/>
  <c r="P25" i="1" s="1"/>
  <c r="S25" i="1" s="1"/>
  <c r="O26" i="1"/>
  <c r="P26" i="1" s="1"/>
  <c r="S26" i="1" s="1"/>
  <c r="O28" i="1"/>
  <c r="P28" i="1" s="1"/>
  <c r="S28" i="1" s="1"/>
  <c r="O29" i="1"/>
  <c r="P29" i="1" s="1"/>
  <c r="S29" i="1" s="1"/>
  <c r="O30" i="1"/>
  <c r="P30" i="1" s="1"/>
  <c r="S30" i="1" s="1"/>
  <c r="O31" i="1"/>
  <c r="P31" i="1" s="1"/>
  <c r="S31" i="1" s="1"/>
  <c r="O32" i="1"/>
  <c r="P32" i="1" s="1"/>
  <c r="S32" i="1" s="1"/>
  <c r="O33" i="1"/>
  <c r="P33" i="1" s="1"/>
  <c r="S33" i="1" s="1"/>
  <c r="O34" i="1"/>
  <c r="P34" i="1" s="1"/>
  <c r="S34" i="1" s="1"/>
  <c r="O35" i="1"/>
  <c r="P35" i="1" s="1"/>
  <c r="S35" i="1" s="1"/>
  <c r="O36" i="1"/>
  <c r="P36" i="1" s="1"/>
  <c r="S36" i="1" s="1"/>
  <c r="O37" i="1"/>
  <c r="P37" i="1" s="1"/>
  <c r="S37" i="1" s="1"/>
  <c r="O38" i="1"/>
  <c r="P38" i="1" s="1"/>
  <c r="S38" i="1" s="1"/>
  <c r="O39" i="1"/>
  <c r="P39" i="1" s="1"/>
  <c r="S39" i="1" s="1"/>
  <c r="O40" i="1"/>
  <c r="P40" i="1" s="1"/>
  <c r="S40" i="1" s="1"/>
  <c r="O41" i="1"/>
  <c r="P41" i="1" s="1"/>
  <c r="S41" i="1" s="1"/>
  <c r="O42" i="1"/>
  <c r="P42" i="1" s="1"/>
  <c r="S42" i="1" s="1"/>
  <c r="P43" i="1"/>
  <c r="S43" i="1" s="1"/>
  <c r="O44" i="1"/>
  <c r="P44" i="1" s="1"/>
  <c r="S44" i="1" s="1"/>
  <c r="O45" i="1"/>
  <c r="P45" i="1" s="1"/>
  <c r="S45" i="1" s="1"/>
  <c r="O46" i="1"/>
  <c r="P46" i="1" s="1"/>
  <c r="S46" i="1" s="1"/>
  <c r="O47" i="1"/>
  <c r="P47" i="1" s="1"/>
  <c r="S47" i="1" s="1"/>
  <c r="O48" i="1"/>
  <c r="P48" i="1" s="1"/>
  <c r="S48" i="1" s="1"/>
  <c r="O49" i="1"/>
  <c r="P49" i="1" s="1"/>
  <c r="S49" i="1" s="1"/>
  <c r="O50" i="1"/>
  <c r="P50" i="1" s="1"/>
  <c r="S50" i="1" s="1"/>
  <c r="O51" i="1"/>
  <c r="P51" i="1" s="1"/>
  <c r="S51" i="1" s="1"/>
  <c r="O52" i="1"/>
  <c r="P52" i="1" s="1"/>
  <c r="S52" i="1" s="1"/>
  <c r="O53" i="1"/>
  <c r="P53" i="1" s="1"/>
  <c r="S53" i="1" s="1"/>
  <c r="O54" i="1"/>
  <c r="P54" i="1" s="1"/>
  <c r="S54" i="1" s="1"/>
  <c r="O55" i="1"/>
  <c r="P55" i="1" s="1"/>
  <c r="S55" i="1" s="1"/>
  <c r="O56" i="1"/>
  <c r="P56" i="1" s="1"/>
  <c r="S56" i="1" s="1"/>
  <c r="O57" i="1"/>
  <c r="P57" i="1" s="1"/>
  <c r="S57" i="1" s="1"/>
  <c r="O58" i="1"/>
  <c r="P58" i="1" s="1"/>
  <c r="S58" i="1" s="1"/>
  <c r="O59" i="1"/>
  <c r="P59" i="1" s="1"/>
  <c r="S59" i="1" s="1"/>
  <c r="O60" i="1"/>
  <c r="P60" i="1" s="1"/>
  <c r="S60" i="1" s="1"/>
  <c r="O61" i="1"/>
  <c r="P61" i="1" s="1"/>
  <c r="S61" i="1" s="1"/>
  <c r="O62" i="1"/>
  <c r="P62" i="1" s="1"/>
  <c r="S62" i="1" s="1"/>
  <c r="O63" i="1"/>
  <c r="P63" i="1" s="1"/>
  <c r="S63" i="1" s="1"/>
  <c r="O64" i="1"/>
  <c r="P64" i="1" s="1"/>
  <c r="S64" i="1" s="1"/>
  <c r="O65" i="1"/>
  <c r="P65" i="1" s="1"/>
  <c r="S65" i="1" s="1"/>
  <c r="O66" i="1"/>
  <c r="P66" i="1" s="1"/>
  <c r="S66" i="1" s="1"/>
  <c r="O67" i="1"/>
  <c r="P67" i="1" s="1"/>
  <c r="S67" i="1" s="1"/>
  <c r="O68" i="1"/>
  <c r="P68" i="1" s="1"/>
  <c r="S68" i="1" s="1"/>
  <c r="O69" i="1"/>
  <c r="P69" i="1" s="1"/>
  <c r="S69" i="1" s="1"/>
  <c r="O70" i="1"/>
  <c r="P70" i="1" s="1"/>
  <c r="S70" i="1" s="1"/>
  <c r="O71" i="1"/>
  <c r="P71" i="1" s="1"/>
  <c r="S71" i="1" s="1"/>
  <c r="O72" i="1"/>
  <c r="P72" i="1" s="1"/>
  <c r="S72" i="1" s="1"/>
  <c r="O73" i="1"/>
  <c r="P73" i="1" s="1"/>
  <c r="S73" i="1" s="1"/>
  <c r="O74" i="1"/>
  <c r="P74" i="1" s="1"/>
  <c r="S74" i="1" s="1"/>
  <c r="O75" i="1"/>
  <c r="P75" i="1" s="1"/>
  <c r="S75" i="1" s="1"/>
  <c r="O76" i="1"/>
  <c r="P76" i="1" s="1"/>
  <c r="S76" i="1" s="1"/>
  <c r="O77" i="1"/>
  <c r="P77" i="1" s="1"/>
  <c r="S77" i="1" s="1"/>
  <c r="O78" i="1"/>
  <c r="P78" i="1" s="1"/>
  <c r="S78" i="1" s="1"/>
  <c r="O79" i="1"/>
  <c r="P79" i="1" s="1"/>
  <c r="S79" i="1" s="1"/>
  <c r="O80" i="1"/>
  <c r="P80" i="1" s="1"/>
  <c r="S80" i="1" s="1"/>
  <c r="O81" i="1"/>
  <c r="P81" i="1" s="1"/>
  <c r="S81" i="1" s="1"/>
  <c r="O82" i="1"/>
  <c r="P82" i="1" s="1"/>
  <c r="S82" i="1" s="1"/>
  <c r="O83" i="1"/>
  <c r="P83" i="1" s="1"/>
  <c r="S83" i="1" s="1"/>
  <c r="O84" i="1"/>
  <c r="P84" i="1" s="1"/>
  <c r="S84" i="1" s="1"/>
  <c r="O86" i="1"/>
  <c r="P86" i="1" s="1"/>
  <c r="S86" i="1" s="1"/>
  <c r="O87" i="1"/>
  <c r="P87" i="1" s="1"/>
  <c r="S87" i="1" s="1"/>
  <c r="O88" i="1"/>
  <c r="P88" i="1" s="1"/>
  <c r="S88" i="1" s="1"/>
  <c r="O89" i="1"/>
  <c r="P89" i="1" s="1"/>
  <c r="S89" i="1" s="1"/>
  <c r="O90" i="1"/>
  <c r="P90" i="1" s="1"/>
  <c r="S90" i="1" s="1"/>
  <c r="O91" i="1"/>
  <c r="P91" i="1" s="1"/>
  <c r="S91" i="1" s="1"/>
  <c r="O92" i="1"/>
  <c r="P92" i="1" s="1"/>
  <c r="S92" i="1" s="1"/>
  <c r="O93" i="1"/>
  <c r="P93" i="1" s="1"/>
  <c r="S93" i="1" s="1"/>
  <c r="O94" i="1"/>
  <c r="P94" i="1" s="1"/>
  <c r="S94" i="1" s="1"/>
  <c r="O95" i="1"/>
  <c r="P95" i="1" s="1"/>
  <c r="S95" i="1" s="1"/>
  <c r="O96" i="1"/>
  <c r="P96" i="1" s="1"/>
  <c r="S96" i="1" s="1"/>
  <c r="O97" i="1"/>
  <c r="P97" i="1" s="1"/>
  <c r="S97" i="1" s="1"/>
  <c r="O98" i="1"/>
  <c r="P98" i="1" s="1"/>
  <c r="S98" i="1" s="1"/>
  <c r="O99" i="1"/>
  <c r="P99" i="1" s="1"/>
  <c r="S99" i="1" s="1"/>
  <c r="O100" i="1"/>
  <c r="P100" i="1" s="1"/>
  <c r="S100" i="1" s="1"/>
  <c r="O101" i="1"/>
  <c r="P101" i="1" s="1"/>
  <c r="S101" i="1" s="1"/>
  <c r="O102" i="1"/>
  <c r="P102" i="1" s="1"/>
  <c r="S102" i="1" s="1"/>
  <c r="O103" i="1"/>
  <c r="P103" i="1" s="1"/>
  <c r="S103" i="1" s="1"/>
  <c r="O104" i="1"/>
  <c r="P104" i="1" s="1"/>
  <c r="S104" i="1" s="1"/>
  <c r="O105" i="1"/>
  <c r="P105" i="1" s="1"/>
  <c r="S105" i="1" s="1"/>
  <c r="O106" i="1"/>
  <c r="P106" i="1" s="1"/>
  <c r="S106" i="1" s="1"/>
  <c r="O107" i="1"/>
  <c r="P107" i="1" s="1"/>
  <c r="S107" i="1" s="1"/>
  <c r="O108" i="1"/>
  <c r="P108" i="1" s="1"/>
  <c r="S108" i="1" s="1"/>
  <c r="O109" i="1"/>
  <c r="P109" i="1" s="1"/>
  <c r="S109" i="1" s="1"/>
  <c r="O110" i="1"/>
  <c r="P110" i="1" s="1"/>
  <c r="S110" i="1" s="1"/>
  <c r="O111" i="1"/>
  <c r="P111" i="1" s="1"/>
  <c r="S111" i="1" s="1"/>
  <c r="O112" i="1"/>
  <c r="P112" i="1" s="1"/>
  <c r="S112" i="1" s="1"/>
  <c r="O113" i="1"/>
  <c r="P113" i="1" s="1"/>
  <c r="S113" i="1" s="1"/>
  <c r="O114" i="1"/>
  <c r="P114" i="1" s="1"/>
  <c r="S114" i="1" s="1"/>
  <c r="O115" i="1"/>
  <c r="P115" i="1" s="1"/>
  <c r="S115" i="1" s="1"/>
  <c r="O116" i="1"/>
  <c r="P116" i="1" s="1"/>
  <c r="S116" i="1" s="1"/>
  <c r="O117" i="1"/>
  <c r="P117" i="1" s="1"/>
  <c r="S117" i="1" s="1"/>
  <c r="O118" i="1"/>
  <c r="P118" i="1" s="1"/>
  <c r="S118" i="1" s="1"/>
  <c r="O119" i="1"/>
  <c r="P119" i="1" s="1"/>
  <c r="S119" i="1" s="1"/>
  <c r="O120" i="1"/>
  <c r="P120" i="1" s="1"/>
  <c r="S120" i="1" s="1"/>
  <c r="O121" i="1"/>
  <c r="P121" i="1" s="1"/>
  <c r="S121" i="1" s="1"/>
  <c r="O122" i="1"/>
  <c r="P122" i="1" s="1"/>
  <c r="S122" i="1" s="1"/>
  <c r="O123" i="1"/>
  <c r="P123" i="1" s="1"/>
  <c r="S123" i="1" s="1"/>
  <c r="O124" i="1"/>
  <c r="P124" i="1" s="1"/>
  <c r="S124" i="1" s="1"/>
  <c r="O125" i="1"/>
  <c r="P125" i="1" s="1"/>
  <c r="S125" i="1" s="1"/>
  <c r="O126" i="1"/>
  <c r="P126" i="1" s="1"/>
  <c r="S126" i="1" s="1"/>
  <c r="O127" i="1"/>
  <c r="P127" i="1" s="1"/>
  <c r="S127" i="1" s="1"/>
  <c r="O128" i="1"/>
  <c r="P128" i="1" s="1"/>
  <c r="S128" i="1" s="1"/>
  <c r="O129" i="1"/>
  <c r="P129" i="1" s="1"/>
  <c r="S129" i="1" s="1"/>
  <c r="O130" i="1"/>
  <c r="P130" i="1" s="1"/>
  <c r="S130" i="1" s="1"/>
  <c r="O131" i="1"/>
  <c r="P131" i="1" s="1"/>
  <c r="S131" i="1" s="1"/>
  <c r="O132" i="1"/>
  <c r="P132" i="1" s="1"/>
  <c r="S132" i="1" s="1"/>
  <c r="O133" i="1"/>
  <c r="P133" i="1" s="1"/>
  <c r="S133" i="1" s="1"/>
  <c r="O134" i="1"/>
  <c r="P134" i="1" s="1"/>
  <c r="S134" i="1" s="1"/>
  <c r="O135" i="1"/>
  <c r="P135" i="1" s="1"/>
  <c r="S135" i="1" s="1"/>
  <c r="O136" i="1"/>
  <c r="P136" i="1" s="1"/>
  <c r="S136" i="1" s="1"/>
  <c r="O137" i="1"/>
  <c r="P137" i="1" s="1"/>
  <c r="S137" i="1" s="1"/>
  <c r="O138" i="1"/>
  <c r="P138" i="1" s="1"/>
  <c r="S138" i="1" s="1"/>
  <c r="O139" i="1"/>
  <c r="P139" i="1" s="1"/>
  <c r="S139" i="1" s="1"/>
  <c r="O140" i="1"/>
  <c r="P140" i="1" s="1"/>
  <c r="S140" i="1" s="1"/>
  <c r="O141" i="1"/>
  <c r="P141" i="1" s="1"/>
  <c r="S141" i="1" s="1"/>
  <c r="O142" i="1"/>
  <c r="P142" i="1" s="1"/>
  <c r="S142" i="1" s="1"/>
  <c r="O143" i="1"/>
  <c r="P143" i="1" s="1"/>
  <c r="S143" i="1" s="1"/>
  <c r="O144" i="1"/>
  <c r="P144" i="1" s="1"/>
  <c r="S144" i="1" s="1"/>
  <c r="O145" i="1"/>
  <c r="P145" i="1" s="1"/>
  <c r="S145" i="1" s="1"/>
  <c r="O146" i="1"/>
  <c r="P146" i="1" s="1"/>
  <c r="S146" i="1" s="1"/>
  <c r="O147" i="1"/>
  <c r="P147" i="1" s="1"/>
  <c r="S147" i="1" s="1"/>
  <c r="O148" i="1"/>
  <c r="P148" i="1" s="1"/>
  <c r="S148" i="1" s="1"/>
  <c r="O149" i="1"/>
  <c r="P149" i="1" s="1"/>
  <c r="S149" i="1" s="1"/>
  <c r="O150" i="1"/>
  <c r="P150" i="1" s="1"/>
  <c r="S150" i="1" s="1"/>
  <c r="O151" i="1"/>
  <c r="P151" i="1" s="1"/>
  <c r="S151" i="1" s="1"/>
  <c r="O152" i="1"/>
  <c r="P152" i="1" s="1"/>
  <c r="S152" i="1" s="1"/>
  <c r="O153" i="1"/>
  <c r="P153" i="1" s="1"/>
  <c r="S153" i="1" s="1"/>
  <c r="O154" i="1"/>
  <c r="P154" i="1" s="1"/>
  <c r="S154" i="1" s="1"/>
  <c r="O155" i="1"/>
  <c r="P155" i="1" s="1"/>
  <c r="S155" i="1" s="1"/>
  <c r="O156" i="1"/>
  <c r="P156" i="1" s="1"/>
  <c r="S156" i="1" s="1"/>
  <c r="O157" i="1"/>
  <c r="P157" i="1" s="1"/>
  <c r="S157" i="1" s="1"/>
  <c r="O158" i="1"/>
  <c r="P158" i="1" s="1"/>
  <c r="S158" i="1" s="1"/>
  <c r="O159" i="1"/>
  <c r="P159" i="1" s="1"/>
  <c r="S159" i="1" s="1"/>
  <c r="O160" i="1"/>
  <c r="P160" i="1" s="1"/>
  <c r="S160" i="1" s="1"/>
  <c r="O161" i="1"/>
  <c r="P161" i="1" s="1"/>
  <c r="S161" i="1" s="1"/>
  <c r="O162" i="1"/>
  <c r="P162" i="1" s="1"/>
  <c r="S162" i="1" s="1"/>
  <c r="O163" i="1"/>
  <c r="P163" i="1" s="1"/>
  <c r="S163" i="1" s="1"/>
  <c r="O164" i="1"/>
  <c r="P164" i="1" s="1"/>
  <c r="S164" i="1" s="1"/>
  <c r="O165" i="1"/>
  <c r="P165" i="1" s="1"/>
  <c r="S165" i="1" s="1"/>
  <c r="O166" i="1"/>
  <c r="P166" i="1" s="1"/>
  <c r="S166" i="1" s="1"/>
  <c r="O167" i="1"/>
  <c r="P167" i="1" s="1"/>
  <c r="S167" i="1" s="1"/>
  <c r="O168" i="1"/>
  <c r="P168" i="1" s="1"/>
  <c r="S168" i="1" s="1"/>
  <c r="O169" i="1"/>
  <c r="P169" i="1" s="1"/>
  <c r="S169" i="1" s="1"/>
  <c r="O170" i="1"/>
  <c r="P170" i="1" s="1"/>
  <c r="S170" i="1" s="1"/>
  <c r="O171" i="1"/>
  <c r="P171" i="1" s="1"/>
  <c r="S171" i="1" s="1"/>
  <c r="O172" i="1"/>
  <c r="P172" i="1" s="1"/>
  <c r="S172" i="1" s="1"/>
  <c r="O173" i="1"/>
  <c r="P173" i="1" s="1"/>
  <c r="S173" i="1" s="1"/>
  <c r="O174" i="1"/>
  <c r="P174" i="1" s="1"/>
  <c r="S174" i="1" s="1"/>
  <c r="O175" i="1"/>
  <c r="P175" i="1" s="1"/>
  <c r="S175" i="1" s="1"/>
  <c r="O176" i="1"/>
  <c r="P176" i="1" s="1"/>
  <c r="S176" i="1" s="1"/>
  <c r="O177" i="1"/>
  <c r="P177" i="1" s="1"/>
  <c r="S177" i="1" s="1"/>
  <c r="O178" i="1"/>
  <c r="P178" i="1" s="1"/>
  <c r="S178" i="1" s="1"/>
  <c r="O179" i="1"/>
  <c r="P179" i="1" s="1"/>
  <c r="S179" i="1" s="1"/>
  <c r="O180" i="1"/>
  <c r="P180" i="1" s="1"/>
  <c r="S180" i="1" s="1"/>
  <c r="O181" i="1"/>
  <c r="P181" i="1" s="1"/>
  <c r="S181" i="1" s="1"/>
  <c r="O182" i="1"/>
  <c r="P182" i="1" s="1"/>
  <c r="S182" i="1" s="1"/>
  <c r="O183" i="1"/>
  <c r="P183" i="1" s="1"/>
  <c r="S183" i="1" s="1"/>
  <c r="O184" i="1"/>
  <c r="P184" i="1" s="1"/>
  <c r="S184" i="1" s="1"/>
  <c r="O185" i="1"/>
  <c r="P185" i="1" s="1"/>
  <c r="S185" i="1" s="1"/>
  <c r="O186" i="1"/>
  <c r="P186" i="1" s="1"/>
  <c r="S186" i="1" s="1"/>
  <c r="O187" i="1"/>
  <c r="P187" i="1" s="1"/>
  <c r="S187" i="1" s="1"/>
  <c r="O188" i="1"/>
  <c r="P188" i="1" s="1"/>
  <c r="S188" i="1" s="1"/>
  <c r="O189" i="1"/>
  <c r="P189" i="1" s="1"/>
  <c r="S189" i="1" s="1"/>
  <c r="O190" i="1"/>
  <c r="P190" i="1" s="1"/>
  <c r="S190" i="1" s="1"/>
  <c r="O191" i="1"/>
  <c r="P191" i="1" s="1"/>
  <c r="S191" i="1" s="1"/>
  <c r="O192" i="1"/>
  <c r="P192" i="1" s="1"/>
  <c r="S192" i="1" s="1"/>
  <c r="O193" i="1"/>
  <c r="P193" i="1" s="1"/>
  <c r="S193" i="1" s="1"/>
  <c r="O194" i="1"/>
  <c r="P194" i="1" s="1"/>
  <c r="S194" i="1" s="1"/>
  <c r="O195" i="1"/>
  <c r="P195" i="1" s="1"/>
  <c r="S195" i="1" s="1"/>
  <c r="O196" i="1"/>
  <c r="P196" i="1" s="1"/>
  <c r="S196" i="1" s="1"/>
  <c r="O197" i="1"/>
  <c r="P197" i="1" s="1"/>
  <c r="S197" i="1" s="1"/>
  <c r="O198" i="1"/>
  <c r="P198" i="1" s="1"/>
  <c r="S198" i="1" s="1"/>
  <c r="O199" i="1"/>
  <c r="P199" i="1" s="1"/>
  <c r="S199" i="1" s="1"/>
  <c r="O200" i="1"/>
  <c r="P200" i="1" s="1"/>
  <c r="S200" i="1" s="1"/>
  <c r="O201" i="1"/>
  <c r="P201" i="1" s="1"/>
  <c r="S201" i="1" s="1"/>
  <c r="O202" i="1"/>
  <c r="P202" i="1" s="1"/>
  <c r="S202" i="1" s="1"/>
  <c r="O203" i="1"/>
  <c r="P203" i="1" s="1"/>
  <c r="S203" i="1" s="1"/>
  <c r="O204" i="1"/>
  <c r="P204" i="1" s="1"/>
  <c r="S204" i="1" s="1"/>
  <c r="O205" i="1"/>
  <c r="P205" i="1" s="1"/>
  <c r="S205" i="1" s="1"/>
  <c r="O206" i="1"/>
  <c r="P206" i="1" s="1"/>
  <c r="S206" i="1" s="1"/>
  <c r="O207" i="1"/>
  <c r="P207" i="1" s="1"/>
  <c r="S207" i="1" s="1"/>
  <c r="O208" i="1"/>
  <c r="P208" i="1" s="1"/>
  <c r="S208" i="1" s="1"/>
  <c r="O209" i="1"/>
  <c r="P209" i="1" s="1"/>
  <c r="S209" i="1" s="1"/>
  <c r="O210" i="1"/>
  <c r="P210" i="1" s="1"/>
  <c r="S210" i="1" s="1"/>
  <c r="O211" i="1"/>
  <c r="P211" i="1" s="1"/>
  <c r="S211" i="1" s="1"/>
  <c r="O212" i="1"/>
  <c r="P212" i="1" s="1"/>
  <c r="S212" i="1" s="1"/>
  <c r="O213" i="1"/>
  <c r="P213" i="1" s="1"/>
  <c r="S213" i="1" s="1"/>
  <c r="O214" i="1"/>
  <c r="P214" i="1" s="1"/>
  <c r="S214" i="1" s="1"/>
  <c r="O215" i="1"/>
  <c r="P215" i="1" s="1"/>
  <c r="S215" i="1" s="1"/>
  <c r="O216" i="1"/>
  <c r="P216" i="1" s="1"/>
  <c r="S216" i="1" s="1"/>
  <c r="O217" i="1"/>
  <c r="P217" i="1" s="1"/>
  <c r="S217" i="1" s="1"/>
  <c r="O218" i="1"/>
  <c r="P218" i="1" s="1"/>
  <c r="S218" i="1" s="1"/>
  <c r="O219" i="1"/>
  <c r="P219" i="1" s="1"/>
  <c r="S219" i="1" s="1"/>
  <c r="O220" i="1"/>
  <c r="P220" i="1" s="1"/>
  <c r="S220" i="1" s="1"/>
  <c r="O221" i="1"/>
  <c r="P221" i="1" s="1"/>
  <c r="S221" i="1" s="1"/>
  <c r="O224" i="1"/>
  <c r="P224" i="1" s="1"/>
  <c r="S224" i="1" s="1"/>
  <c r="O225" i="1"/>
  <c r="P225" i="1" s="1"/>
  <c r="S225" i="1" s="1"/>
  <c r="O226" i="1"/>
  <c r="P226" i="1" s="1"/>
  <c r="S226" i="1" s="1"/>
  <c r="O227" i="1"/>
  <c r="P227" i="1" s="1"/>
  <c r="S227" i="1" s="1"/>
  <c r="O228" i="1"/>
  <c r="P228" i="1" s="1"/>
  <c r="S228" i="1" s="1"/>
  <c r="O229" i="1"/>
  <c r="P229" i="1" s="1"/>
  <c r="S229" i="1" s="1"/>
  <c r="O230" i="1"/>
  <c r="P230" i="1" s="1"/>
  <c r="S230" i="1" s="1"/>
  <c r="O231" i="1"/>
  <c r="P231" i="1" s="1"/>
  <c r="S231" i="1" s="1"/>
  <c r="O232" i="1"/>
  <c r="P232" i="1" s="1"/>
  <c r="S232" i="1" s="1"/>
  <c r="O233" i="1"/>
  <c r="P233" i="1" s="1"/>
  <c r="S233" i="1" s="1"/>
  <c r="O234" i="1"/>
  <c r="P234" i="1" s="1"/>
  <c r="S234" i="1" s="1"/>
  <c r="O235" i="1"/>
  <c r="P235" i="1" s="1"/>
  <c r="S235" i="1" s="1"/>
  <c r="O236" i="1"/>
  <c r="P236" i="1" s="1"/>
  <c r="S236" i="1" s="1"/>
  <c r="O237" i="1"/>
  <c r="P237" i="1" s="1"/>
  <c r="S237" i="1" s="1"/>
  <c r="O238" i="1"/>
  <c r="P238" i="1" s="1"/>
  <c r="S238" i="1" s="1"/>
  <c r="O239" i="1"/>
  <c r="P239" i="1" s="1"/>
  <c r="S239" i="1" s="1"/>
  <c r="O240" i="1"/>
  <c r="P240" i="1" s="1"/>
  <c r="S240" i="1" s="1"/>
  <c r="O241" i="1"/>
  <c r="P241" i="1" s="1"/>
  <c r="S241" i="1" s="1"/>
  <c r="O242" i="1"/>
  <c r="P242" i="1" s="1"/>
  <c r="S242" i="1" s="1"/>
  <c r="O243" i="1"/>
  <c r="P243" i="1" s="1"/>
  <c r="S243" i="1" s="1"/>
  <c r="O244" i="1"/>
  <c r="P244" i="1" s="1"/>
  <c r="S244" i="1" s="1"/>
  <c r="O245" i="1"/>
  <c r="P245" i="1" s="1"/>
  <c r="S245" i="1" s="1"/>
  <c r="O246" i="1"/>
  <c r="P246" i="1" s="1"/>
  <c r="S246" i="1" s="1"/>
  <c r="O247" i="1"/>
  <c r="P247" i="1" s="1"/>
  <c r="S247" i="1" s="1"/>
  <c r="O248" i="1"/>
  <c r="P248" i="1" s="1"/>
  <c r="S248" i="1" s="1"/>
  <c r="O249" i="1"/>
  <c r="P249" i="1" s="1"/>
  <c r="S249" i="1" s="1"/>
  <c r="O250" i="1"/>
  <c r="P250" i="1" s="1"/>
  <c r="S250" i="1" s="1"/>
  <c r="O251" i="1"/>
  <c r="P251" i="1" s="1"/>
  <c r="S251" i="1" s="1"/>
  <c r="O252" i="1"/>
  <c r="P252" i="1" s="1"/>
  <c r="S252" i="1" s="1"/>
  <c r="O253" i="1"/>
  <c r="P253" i="1" s="1"/>
  <c r="S253" i="1" s="1"/>
  <c r="O256" i="1"/>
  <c r="P256" i="1" s="1"/>
  <c r="S256" i="1" s="1"/>
  <c r="O257" i="1"/>
  <c r="P257" i="1" s="1"/>
  <c r="S257" i="1" s="1"/>
  <c r="O258" i="1"/>
  <c r="P258" i="1" s="1"/>
  <c r="S258" i="1" s="1"/>
  <c r="O259" i="1"/>
  <c r="P259" i="1" s="1"/>
  <c r="S259" i="1" s="1"/>
  <c r="O260" i="1"/>
  <c r="P260" i="1" s="1"/>
  <c r="S260" i="1" s="1"/>
  <c r="O261" i="1"/>
  <c r="P261" i="1" s="1"/>
  <c r="S261" i="1" s="1"/>
  <c r="O262" i="1"/>
  <c r="P262" i="1" s="1"/>
  <c r="S262" i="1" s="1"/>
  <c r="O263" i="1"/>
  <c r="P263" i="1" s="1"/>
  <c r="S263" i="1" s="1"/>
  <c r="O264" i="1"/>
  <c r="P264" i="1" s="1"/>
  <c r="S264" i="1" s="1"/>
  <c r="O265" i="1"/>
  <c r="P265" i="1" s="1"/>
  <c r="S265" i="1" s="1"/>
  <c r="O266" i="1"/>
  <c r="P266" i="1" s="1"/>
  <c r="S266" i="1" s="1"/>
  <c r="O267" i="1"/>
  <c r="P267" i="1" s="1"/>
  <c r="S267" i="1" s="1"/>
  <c r="O268" i="1"/>
  <c r="P268" i="1" s="1"/>
  <c r="S268" i="1" s="1"/>
  <c r="O269" i="1"/>
  <c r="P269" i="1" s="1"/>
  <c r="S269" i="1" s="1"/>
  <c r="O270" i="1"/>
  <c r="P270" i="1" s="1"/>
  <c r="S270" i="1" s="1"/>
  <c r="O271" i="1"/>
  <c r="P271" i="1" s="1"/>
  <c r="S271" i="1" s="1"/>
  <c r="O276" i="1"/>
  <c r="P276" i="1" s="1"/>
  <c r="S276" i="1" s="1"/>
  <c r="O277" i="1"/>
  <c r="P277" i="1" s="1"/>
  <c r="S277" i="1" s="1"/>
  <c r="O280" i="1"/>
  <c r="P280" i="1" s="1"/>
  <c r="S280" i="1" s="1"/>
  <c r="O281" i="1"/>
  <c r="P281" i="1" s="1"/>
  <c r="S281" i="1" s="1"/>
  <c r="O282" i="1"/>
  <c r="P282" i="1" s="1"/>
  <c r="S282" i="1" s="1"/>
  <c r="O283" i="1"/>
  <c r="P283" i="1" s="1"/>
  <c r="S283" i="1" s="1"/>
  <c r="O284" i="1"/>
  <c r="P284" i="1" s="1"/>
  <c r="S284" i="1" s="1"/>
  <c r="O285" i="1"/>
  <c r="P285" i="1" s="1"/>
  <c r="S285" i="1" s="1"/>
  <c r="O286" i="1"/>
  <c r="P286" i="1" s="1"/>
  <c r="S286" i="1" s="1"/>
  <c r="O287" i="1"/>
  <c r="P287" i="1" s="1"/>
  <c r="S287" i="1" s="1"/>
  <c r="O288" i="1"/>
  <c r="P288" i="1" s="1"/>
  <c r="S288" i="1" s="1"/>
  <c r="O294" i="1"/>
  <c r="P294" i="1" s="1"/>
  <c r="S294" i="1" s="1"/>
  <c r="O295" i="1"/>
  <c r="P295" i="1" s="1"/>
  <c r="S295" i="1" s="1"/>
  <c r="O454" i="1"/>
  <c r="P454" i="1" s="1"/>
  <c r="S454" i="1" s="1"/>
  <c r="O455" i="1"/>
  <c r="P455" i="1" s="1"/>
  <c r="S455" i="1" s="1"/>
  <c r="O457" i="1"/>
  <c r="P457" i="1" s="1"/>
  <c r="S457" i="1" s="1"/>
  <c r="O516" i="1"/>
  <c r="P516" i="1" s="1"/>
  <c r="S516" i="1" s="1"/>
  <c r="O517" i="1"/>
  <c r="P517" i="1" s="1"/>
  <c r="S517" i="1" s="1"/>
  <c r="O520" i="1"/>
  <c r="P520" i="1" s="1"/>
  <c r="S520" i="1" s="1"/>
  <c r="O521" i="1"/>
  <c r="P521" i="1" s="1"/>
  <c r="S521" i="1" s="1"/>
  <c r="O522" i="1"/>
  <c r="P522" i="1" s="1"/>
  <c r="S522" i="1" s="1"/>
  <c r="O523" i="1"/>
  <c r="P523" i="1" s="1"/>
  <c r="S523" i="1" s="1"/>
  <c r="O525" i="1"/>
  <c r="P525" i="1" s="1"/>
  <c r="S525" i="1" s="1"/>
  <c r="O526" i="1"/>
  <c r="P526" i="1" s="1"/>
  <c r="S526" i="1" s="1"/>
  <c r="O527" i="1"/>
  <c r="P527" i="1" s="1"/>
  <c r="S527" i="1" s="1"/>
  <c r="O528" i="1"/>
  <c r="P528" i="1" s="1"/>
  <c r="S528" i="1" s="1"/>
  <c r="O529" i="1"/>
  <c r="P529" i="1" s="1"/>
  <c r="S529" i="1" s="1"/>
  <c r="O530" i="1"/>
  <c r="P530" i="1" s="1"/>
  <c r="S530" i="1" s="1"/>
  <c r="O531" i="1"/>
  <c r="P531" i="1" s="1"/>
  <c r="S531" i="1" s="1"/>
  <c r="O532" i="1"/>
  <c r="P532" i="1" s="1"/>
  <c r="S532" i="1" s="1"/>
  <c r="O533" i="1"/>
  <c r="P533" i="1" s="1"/>
  <c r="S533" i="1" s="1"/>
  <c r="O534" i="1"/>
  <c r="P534" i="1" s="1"/>
  <c r="S534" i="1" s="1"/>
  <c r="O535" i="1"/>
  <c r="P535" i="1" s="1"/>
  <c r="S535" i="1" s="1"/>
  <c r="O536" i="1"/>
  <c r="P536" i="1" s="1"/>
  <c r="S536" i="1" s="1"/>
  <c r="O537" i="1"/>
  <c r="P537" i="1" s="1"/>
  <c r="S537" i="1" s="1"/>
  <c r="O538" i="1"/>
  <c r="P538" i="1" s="1"/>
  <c r="S538" i="1" s="1"/>
  <c r="O539" i="1"/>
  <c r="P539" i="1" s="1"/>
  <c r="S539" i="1" s="1"/>
  <c r="O540" i="1"/>
  <c r="P540" i="1" s="1"/>
  <c r="S540" i="1" s="1"/>
  <c r="O541" i="1"/>
  <c r="P541" i="1" s="1"/>
  <c r="S541" i="1" s="1"/>
  <c r="O542" i="1"/>
  <c r="P542" i="1" s="1"/>
  <c r="S542" i="1" s="1"/>
  <c r="O543" i="1"/>
  <c r="P543" i="1" s="1"/>
  <c r="S543" i="1" s="1"/>
  <c r="O544" i="1"/>
  <c r="P544" i="1" s="1"/>
  <c r="S544" i="1" s="1"/>
  <c r="O545" i="1"/>
  <c r="P545" i="1" s="1"/>
  <c r="S545" i="1" s="1"/>
  <c r="O546" i="1"/>
  <c r="P546" i="1" s="1"/>
  <c r="S546" i="1" s="1"/>
  <c r="O547" i="1"/>
  <c r="P547" i="1" s="1"/>
  <c r="S547" i="1" s="1"/>
  <c r="O548" i="1"/>
  <c r="P548" i="1" s="1"/>
  <c r="S548" i="1" s="1"/>
  <c r="O549" i="1"/>
  <c r="P549" i="1" s="1"/>
  <c r="S549" i="1" s="1"/>
  <c r="O550" i="1"/>
  <c r="P550" i="1" s="1"/>
  <c r="S550" i="1" s="1"/>
  <c r="O551" i="1"/>
  <c r="P551" i="1" s="1"/>
  <c r="S551" i="1" s="1"/>
  <c r="O553" i="1"/>
  <c r="P553" i="1" s="1"/>
  <c r="S553" i="1" s="1"/>
  <c r="O554" i="1"/>
  <c r="P554" i="1" s="1"/>
  <c r="S554" i="1" s="1"/>
  <c r="O555" i="1"/>
  <c r="P555" i="1" s="1"/>
  <c r="S555" i="1" s="1"/>
  <c r="O556" i="1"/>
  <c r="P556" i="1" s="1"/>
  <c r="S556" i="1" s="1"/>
  <c r="O557" i="1"/>
  <c r="P557" i="1" s="1"/>
  <c r="S557" i="1" s="1"/>
  <c r="O558" i="1"/>
  <c r="P558" i="1" s="1"/>
  <c r="S558" i="1" s="1"/>
  <c r="O559" i="1"/>
  <c r="P559" i="1" s="1"/>
  <c r="S559" i="1" s="1"/>
  <c r="O560" i="1"/>
  <c r="P560" i="1" s="1"/>
  <c r="S560" i="1" s="1"/>
  <c r="O561" i="1"/>
  <c r="P561" i="1" s="1"/>
  <c r="S561" i="1" s="1"/>
  <c r="O562" i="1"/>
  <c r="P562" i="1" s="1"/>
  <c r="S562" i="1" s="1"/>
  <c r="O563" i="1"/>
  <c r="P563" i="1" s="1"/>
  <c r="S563" i="1" s="1"/>
  <c r="O564" i="1"/>
  <c r="P564" i="1" s="1"/>
  <c r="S564" i="1" s="1"/>
  <c r="O565" i="1"/>
  <c r="P565" i="1" s="1"/>
  <c r="S565" i="1" s="1"/>
  <c r="O566" i="1"/>
  <c r="P566" i="1" s="1"/>
  <c r="S566" i="1" s="1"/>
  <c r="O567" i="1"/>
  <c r="P567" i="1" s="1"/>
  <c r="S567" i="1" s="1"/>
  <c r="O568" i="1"/>
  <c r="P568" i="1" s="1"/>
  <c r="S568" i="1" s="1"/>
  <c r="O569" i="1"/>
  <c r="P569" i="1" s="1"/>
  <c r="S569" i="1" s="1"/>
  <c r="O570" i="1"/>
  <c r="P570" i="1" s="1"/>
  <c r="S570" i="1" s="1"/>
  <c r="O571" i="1"/>
  <c r="P571" i="1" s="1"/>
  <c r="S571" i="1" s="1"/>
  <c r="O572" i="1"/>
  <c r="P572" i="1" s="1"/>
  <c r="S572" i="1" s="1"/>
  <c r="O573" i="1"/>
  <c r="P573" i="1" s="1"/>
  <c r="S573" i="1" s="1"/>
  <c r="O574" i="1"/>
  <c r="P574" i="1" s="1"/>
  <c r="S574" i="1" s="1"/>
  <c r="O575" i="1"/>
  <c r="P575" i="1" s="1"/>
  <c r="S575" i="1" s="1"/>
  <c r="O576" i="1"/>
  <c r="P576" i="1" s="1"/>
  <c r="S576" i="1" s="1"/>
  <c r="O577" i="1"/>
  <c r="P577" i="1" s="1"/>
  <c r="S577" i="1" s="1"/>
  <c r="O578" i="1"/>
  <c r="P578" i="1" s="1"/>
  <c r="S578" i="1" s="1"/>
  <c r="O579" i="1"/>
  <c r="P579" i="1" s="1"/>
  <c r="S579" i="1" s="1"/>
  <c r="O580" i="1"/>
  <c r="P580" i="1" s="1"/>
  <c r="S580" i="1" s="1"/>
  <c r="O581" i="1"/>
  <c r="P581" i="1" s="1"/>
  <c r="S581" i="1" s="1"/>
  <c r="O582" i="1"/>
  <c r="P582" i="1" s="1"/>
  <c r="S582" i="1" s="1"/>
  <c r="O583" i="1"/>
  <c r="P583" i="1" s="1"/>
  <c r="S583" i="1" s="1"/>
  <c r="O584" i="1"/>
  <c r="P584" i="1" s="1"/>
  <c r="S584" i="1" s="1"/>
  <c r="O585" i="1"/>
  <c r="P585" i="1" s="1"/>
  <c r="S585" i="1" s="1"/>
  <c r="O586" i="1"/>
  <c r="P586" i="1" s="1"/>
  <c r="S586" i="1" s="1"/>
  <c r="O587" i="1"/>
  <c r="P587" i="1" s="1"/>
  <c r="S587" i="1" s="1"/>
  <c r="O588" i="1"/>
  <c r="P588" i="1" s="1"/>
  <c r="S588" i="1" s="1"/>
  <c r="O589" i="1"/>
  <c r="P589" i="1" s="1"/>
  <c r="S589" i="1" s="1"/>
  <c r="O590" i="1"/>
  <c r="P590" i="1" s="1"/>
  <c r="S590" i="1" s="1"/>
  <c r="O591" i="1"/>
  <c r="P591" i="1" s="1"/>
  <c r="S591" i="1" s="1"/>
  <c r="O592" i="1"/>
  <c r="P592" i="1" s="1"/>
  <c r="S592" i="1" s="1"/>
  <c r="O593" i="1"/>
  <c r="P593" i="1" s="1"/>
  <c r="S593" i="1" s="1"/>
  <c r="O594" i="1"/>
  <c r="P594" i="1" s="1"/>
  <c r="S594" i="1" s="1"/>
  <c r="O595" i="1"/>
  <c r="P595" i="1" s="1"/>
  <c r="S595" i="1" s="1"/>
  <c r="O596" i="1"/>
  <c r="P596" i="1" s="1"/>
  <c r="S596" i="1" s="1"/>
  <c r="O597" i="1"/>
  <c r="P597" i="1" s="1"/>
  <c r="S597" i="1" s="1"/>
  <c r="O598" i="1"/>
  <c r="P598" i="1" s="1"/>
  <c r="S598" i="1" s="1"/>
  <c r="O599" i="1"/>
  <c r="P599" i="1" s="1"/>
  <c r="S599" i="1" s="1"/>
  <c r="O600" i="1"/>
  <c r="P600" i="1" s="1"/>
  <c r="S600" i="1" s="1"/>
  <c r="O601" i="1"/>
  <c r="P601" i="1" s="1"/>
  <c r="S601" i="1" s="1"/>
  <c r="O602" i="1"/>
  <c r="P602" i="1" s="1"/>
  <c r="S602" i="1" s="1"/>
  <c r="O603" i="1"/>
  <c r="P603" i="1" s="1"/>
  <c r="S603" i="1" s="1"/>
  <c r="O604" i="1"/>
  <c r="P604" i="1" s="1"/>
  <c r="S604" i="1" s="1"/>
  <c r="O605" i="1"/>
  <c r="P605" i="1" s="1"/>
  <c r="S605" i="1" s="1"/>
  <c r="O606" i="1"/>
  <c r="P606" i="1" s="1"/>
  <c r="S606" i="1" s="1"/>
  <c r="O607" i="1"/>
  <c r="P607" i="1" s="1"/>
  <c r="S607" i="1" s="1"/>
  <c r="O608" i="1"/>
  <c r="P608" i="1" s="1"/>
  <c r="S608" i="1" s="1"/>
  <c r="O609" i="1"/>
  <c r="P609" i="1" s="1"/>
  <c r="S609" i="1" s="1"/>
  <c r="O610" i="1"/>
  <c r="P610" i="1" s="1"/>
  <c r="S610" i="1" s="1"/>
  <c r="O611" i="1"/>
  <c r="P611" i="1" s="1"/>
  <c r="S611" i="1" s="1"/>
  <c r="O612" i="1"/>
  <c r="P612" i="1" s="1"/>
  <c r="S612" i="1" s="1"/>
  <c r="O613" i="1"/>
  <c r="P613" i="1" s="1"/>
  <c r="S613" i="1" s="1"/>
  <c r="O614" i="1"/>
  <c r="P614" i="1" s="1"/>
  <c r="S614" i="1" s="1"/>
  <c r="O615" i="1"/>
  <c r="P615" i="1" s="1"/>
  <c r="S615" i="1" s="1"/>
  <c r="O616" i="1"/>
  <c r="P616" i="1" s="1"/>
  <c r="S616" i="1" s="1"/>
  <c r="O617" i="1"/>
  <c r="P617" i="1" s="1"/>
  <c r="S617" i="1" s="1"/>
  <c r="O618" i="1"/>
  <c r="P618" i="1" s="1"/>
  <c r="S618" i="1" s="1"/>
  <c r="O619" i="1"/>
  <c r="P619" i="1" s="1"/>
  <c r="S619" i="1" s="1"/>
  <c r="O620" i="1"/>
  <c r="P620" i="1" s="1"/>
  <c r="S620" i="1" s="1"/>
  <c r="O621" i="1"/>
  <c r="P621" i="1" s="1"/>
  <c r="S621" i="1" s="1"/>
  <c r="O622" i="1"/>
  <c r="P622" i="1" s="1"/>
  <c r="S622" i="1" s="1"/>
  <c r="O623" i="1"/>
  <c r="P623" i="1" s="1"/>
  <c r="S623" i="1" s="1"/>
  <c r="O624" i="1"/>
  <c r="P624" i="1" s="1"/>
  <c r="S624" i="1" s="1"/>
  <c r="O625" i="1"/>
  <c r="P625" i="1" s="1"/>
  <c r="S625" i="1" s="1"/>
  <c r="O626" i="1"/>
  <c r="P626" i="1" s="1"/>
  <c r="S626" i="1" s="1"/>
  <c r="O627" i="1"/>
  <c r="P627" i="1" s="1"/>
  <c r="S627" i="1" s="1"/>
  <c r="O628" i="1"/>
  <c r="P628" i="1" s="1"/>
  <c r="S628" i="1" s="1"/>
  <c r="O629" i="1"/>
  <c r="P629" i="1" s="1"/>
  <c r="S629" i="1" s="1"/>
  <c r="O630" i="1"/>
  <c r="P630" i="1" s="1"/>
  <c r="S630" i="1" s="1"/>
  <c r="O631" i="1"/>
  <c r="P631" i="1" s="1"/>
  <c r="S631" i="1" s="1"/>
  <c r="O632" i="1"/>
  <c r="P632" i="1" s="1"/>
  <c r="S632" i="1" s="1"/>
  <c r="O633" i="1"/>
  <c r="P633" i="1" s="1"/>
  <c r="S633" i="1" s="1"/>
  <c r="O634" i="1"/>
  <c r="P634" i="1" s="1"/>
  <c r="S634" i="1" s="1"/>
  <c r="O635" i="1"/>
  <c r="P635" i="1" s="1"/>
  <c r="S635" i="1" s="1"/>
  <c r="O636" i="1"/>
  <c r="P636" i="1" s="1"/>
  <c r="S636" i="1" s="1"/>
  <c r="O637" i="1"/>
  <c r="P637" i="1" s="1"/>
  <c r="S637" i="1" s="1"/>
  <c r="O638" i="1"/>
  <c r="P638" i="1" s="1"/>
  <c r="S638" i="1" s="1"/>
  <c r="O639" i="1"/>
  <c r="P639" i="1" s="1"/>
  <c r="S639" i="1" s="1"/>
  <c r="O640" i="1"/>
  <c r="P640" i="1" s="1"/>
  <c r="S640" i="1" s="1"/>
  <c r="O641" i="1"/>
  <c r="P641" i="1" s="1"/>
  <c r="S641" i="1" s="1"/>
  <c r="O642" i="1"/>
  <c r="P642" i="1" s="1"/>
  <c r="S642" i="1" s="1"/>
  <c r="O643" i="1"/>
  <c r="P643" i="1" s="1"/>
  <c r="S643" i="1" s="1"/>
  <c r="O644" i="1"/>
  <c r="P644" i="1" s="1"/>
  <c r="S644" i="1" s="1"/>
  <c r="O645" i="1"/>
  <c r="P645" i="1" s="1"/>
  <c r="S645" i="1" s="1"/>
  <c r="O646" i="1"/>
  <c r="P646" i="1" s="1"/>
  <c r="S646" i="1" s="1"/>
  <c r="O647" i="1"/>
  <c r="P647" i="1" s="1"/>
  <c r="S647" i="1" s="1"/>
  <c r="O648" i="1"/>
  <c r="P648" i="1" s="1"/>
  <c r="S648" i="1" s="1"/>
  <c r="O649" i="1"/>
  <c r="P649" i="1" s="1"/>
  <c r="S649" i="1" s="1"/>
  <c r="O650" i="1"/>
  <c r="P650" i="1" s="1"/>
  <c r="S650" i="1" s="1"/>
  <c r="O651" i="1"/>
  <c r="P651" i="1" s="1"/>
  <c r="S651" i="1" s="1"/>
  <c r="O652" i="1"/>
  <c r="P652" i="1" s="1"/>
  <c r="S652" i="1" s="1"/>
  <c r="O653" i="1"/>
  <c r="P653" i="1" s="1"/>
  <c r="S653" i="1" s="1"/>
  <c r="O654" i="1"/>
  <c r="P654" i="1" s="1"/>
  <c r="S654" i="1" s="1"/>
  <c r="O655" i="1"/>
  <c r="P655" i="1" s="1"/>
  <c r="S655" i="1" s="1"/>
  <c r="O656" i="1"/>
  <c r="P656" i="1" s="1"/>
  <c r="S656" i="1" s="1"/>
  <c r="O657" i="1"/>
  <c r="P657" i="1" s="1"/>
  <c r="S657" i="1" s="1"/>
  <c r="O658" i="1"/>
  <c r="P658" i="1" s="1"/>
  <c r="S658" i="1" s="1"/>
  <c r="O659" i="1"/>
  <c r="P659" i="1" s="1"/>
  <c r="S659" i="1" s="1"/>
  <c r="O660" i="1"/>
  <c r="P660" i="1" s="1"/>
  <c r="S660" i="1" s="1"/>
  <c r="O661" i="1"/>
  <c r="P661" i="1" s="1"/>
  <c r="S661" i="1" s="1"/>
  <c r="O662" i="1"/>
  <c r="P662" i="1" s="1"/>
  <c r="S662" i="1" s="1"/>
  <c r="O663" i="1"/>
  <c r="P663" i="1" s="1"/>
  <c r="S663" i="1" s="1"/>
  <c r="O664" i="1"/>
  <c r="P664" i="1" s="1"/>
  <c r="S664" i="1" s="1"/>
  <c r="O665" i="1"/>
  <c r="P665" i="1" s="1"/>
  <c r="S665" i="1" s="1"/>
  <c r="O666" i="1"/>
  <c r="P666" i="1" s="1"/>
  <c r="S666" i="1" s="1"/>
  <c r="O667" i="1"/>
  <c r="P667" i="1" s="1"/>
  <c r="S667" i="1" s="1"/>
  <c r="O668" i="1"/>
  <c r="P668" i="1" s="1"/>
  <c r="S668" i="1" s="1"/>
  <c r="O669" i="1"/>
  <c r="P669" i="1" s="1"/>
  <c r="S669" i="1" s="1"/>
  <c r="O670" i="1"/>
  <c r="P670" i="1" s="1"/>
  <c r="S670" i="1" s="1"/>
  <c r="O671" i="1"/>
  <c r="P671" i="1" s="1"/>
  <c r="S671" i="1" s="1"/>
  <c r="O672" i="1"/>
  <c r="P672" i="1" s="1"/>
  <c r="S672" i="1" s="1"/>
  <c r="O673" i="1"/>
  <c r="P673" i="1" s="1"/>
  <c r="S673" i="1" s="1"/>
  <c r="O674" i="1"/>
  <c r="P674" i="1" s="1"/>
  <c r="S674" i="1" s="1"/>
  <c r="O675" i="1"/>
  <c r="P675" i="1" s="1"/>
  <c r="S675" i="1" s="1"/>
  <c r="O676" i="1"/>
  <c r="P676" i="1" s="1"/>
  <c r="S676" i="1" s="1"/>
  <c r="O677" i="1"/>
  <c r="P677" i="1" s="1"/>
  <c r="S677" i="1" s="1"/>
  <c r="O678" i="1"/>
  <c r="P678" i="1" s="1"/>
  <c r="S678" i="1" s="1"/>
  <c r="O679" i="1"/>
  <c r="P679" i="1" s="1"/>
  <c r="S679" i="1" s="1"/>
  <c r="O680" i="1"/>
  <c r="P680" i="1" s="1"/>
  <c r="S680" i="1" s="1"/>
  <c r="O681" i="1"/>
  <c r="P681" i="1" s="1"/>
  <c r="S681" i="1" s="1"/>
  <c r="O682" i="1"/>
  <c r="P682" i="1" s="1"/>
  <c r="S682" i="1" s="1"/>
  <c r="O683" i="1"/>
  <c r="P683" i="1" s="1"/>
  <c r="S683" i="1" s="1"/>
  <c r="O684" i="1"/>
  <c r="P684" i="1" s="1"/>
  <c r="S684" i="1" s="1"/>
  <c r="O685" i="1"/>
  <c r="P685" i="1" s="1"/>
  <c r="S685" i="1" s="1"/>
  <c r="O686" i="1"/>
  <c r="P686" i="1" s="1"/>
  <c r="S686" i="1" s="1"/>
  <c r="O687" i="1"/>
  <c r="P687" i="1" s="1"/>
  <c r="S687" i="1" s="1"/>
  <c r="O688" i="1"/>
  <c r="P688" i="1" s="1"/>
  <c r="S688" i="1" s="1"/>
  <c r="O689" i="1"/>
  <c r="P689" i="1" s="1"/>
  <c r="S689" i="1" s="1"/>
  <c r="O690" i="1"/>
  <c r="P690" i="1" s="1"/>
  <c r="S690" i="1" s="1"/>
  <c r="O691" i="1"/>
  <c r="P691" i="1" s="1"/>
  <c r="S691" i="1" s="1"/>
  <c r="O692" i="1"/>
  <c r="P692" i="1" s="1"/>
  <c r="S692" i="1" s="1"/>
  <c r="O693" i="1"/>
  <c r="P693" i="1" s="1"/>
  <c r="S693" i="1" s="1"/>
  <c r="O694" i="1"/>
  <c r="P694" i="1" s="1"/>
  <c r="S694" i="1" s="1"/>
  <c r="O695" i="1"/>
  <c r="P695" i="1" s="1"/>
  <c r="S695" i="1" s="1"/>
  <c r="O696" i="1"/>
  <c r="P696" i="1" s="1"/>
  <c r="S696" i="1" s="1"/>
  <c r="O697" i="1"/>
  <c r="P697" i="1" s="1"/>
  <c r="S697" i="1" s="1"/>
  <c r="O698" i="1"/>
  <c r="P698" i="1" s="1"/>
  <c r="S698" i="1" s="1"/>
  <c r="O699" i="1"/>
  <c r="P699" i="1" s="1"/>
  <c r="S699" i="1" s="1"/>
  <c r="O700" i="1"/>
  <c r="P700" i="1" s="1"/>
  <c r="S700" i="1" s="1"/>
  <c r="O701" i="1"/>
  <c r="P701" i="1" s="1"/>
  <c r="S701" i="1" s="1"/>
  <c r="O702" i="1"/>
  <c r="P702" i="1" s="1"/>
  <c r="S702" i="1" s="1"/>
  <c r="O703" i="1"/>
  <c r="P703" i="1" s="1"/>
  <c r="S703" i="1" s="1"/>
  <c r="O704" i="1"/>
  <c r="P704" i="1" s="1"/>
  <c r="S704" i="1" s="1"/>
  <c r="O705" i="1"/>
  <c r="P705" i="1" s="1"/>
  <c r="S705" i="1" s="1"/>
  <c r="O706" i="1"/>
  <c r="P706" i="1" s="1"/>
  <c r="S706" i="1" s="1"/>
  <c r="O707" i="1"/>
  <c r="P707" i="1" s="1"/>
  <c r="S707" i="1" s="1"/>
  <c r="O708" i="1"/>
  <c r="P708" i="1" s="1"/>
  <c r="S708" i="1" s="1"/>
  <c r="O709" i="1"/>
  <c r="P709" i="1" s="1"/>
  <c r="S709" i="1" s="1"/>
  <c r="O710" i="1"/>
  <c r="P710" i="1" s="1"/>
  <c r="S710" i="1" s="1"/>
  <c r="O711" i="1"/>
  <c r="P711" i="1" s="1"/>
  <c r="S711" i="1" s="1"/>
  <c r="O712" i="1"/>
  <c r="P712" i="1" s="1"/>
  <c r="S712" i="1" s="1"/>
  <c r="O713" i="1"/>
  <c r="P713" i="1" s="1"/>
  <c r="S713" i="1" s="1"/>
  <c r="O714" i="1"/>
  <c r="P714" i="1" s="1"/>
  <c r="S714" i="1" s="1"/>
  <c r="O715" i="1"/>
  <c r="P715" i="1" s="1"/>
  <c r="S715" i="1" s="1"/>
  <c r="O716" i="1"/>
  <c r="P716" i="1" s="1"/>
  <c r="S716" i="1" s="1"/>
  <c r="O717" i="1"/>
  <c r="P717" i="1" s="1"/>
  <c r="S717" i="1" s="1"/>
  <c r="O718" i="1"/>
  <c r="P718" i="1" s="1"/>
  <c r="S718" i="1" s="1"/>
  <c r="O719" i="1"/>
  <c r="P719" i="1" s="1"/>
  <c r="S719" i="1" s="1"/>
  <c r="O720" i="1"/>
  <c r="P720" i="1" s="1"/>
  <c r="S720" i="1" s="1"/>
  <c r="O721" i="1"/>
  <c r="P721" i="1" s="1"/>
  <c r="S721" i="1" s="1"/>
  <c r="O722" i="1"/>
  <c r="P722" i="1" s="1"/>
  <c r="S722" i="1" s="1"/>
  <c r="O723" i="1"/>
  <c r="P723" i="1" s="1"/>
  <c r="S723" i="1" s="1"/>
  <c r="O724" i="1"/>
  <c r="P724" i="1" s="1"/>
  <c r="S724" i="1" s="1"/>
  <c r="O725" i="1"/>
  <c r="P725" i="1" s="1"/>
  <c r="S725" i="1" s="1"/>
  <c r="O726" i="1"/>
  <c r="P726" i="1" s="1"/>
  <c r="S726" i="1" s="1"/>
  <c r="O727" i="1"/>
  <c r="P727" i="1" s="1"/>
  <c r="S727" i="1" s="1"/>
  <c r="O728" i="1"/>
  <c r="P728" i="1" s="1"/>
  <c r="S728" i="1" s="1"/>
  <c r="O729" i="1"/>
  <c r="P729" i="1" s="1"/>
  <c r="S729" i="1" s="1"/>
  <c r="O730" i="1"/>
  <c r="P730" i="1" s="1"/>
  <c r="S730" i="1" s="1"/>
  <c r="O731" i="1"/>
  <c r="P731" i="1" s="1"/>
  <c r="S731" i="1" s="1"/>
  <c r="O732" i="1"/>
  <c r="P732" i="1" s="1"/>
  <c r="S732" i="1" s="1"/>
  <c r="O733" i="1"/>
  <c r="P733" i="1" s="1"/>
  <c r="S733" i="1" s="1"/>
  <c r="O734" i="1"/>
  <c r="P734" i="1" s="1"/>
  <c r="S734" i="1" s="1"/>
  <c r="O735" i="1"/>
  <c r="P735" i="1" s="1"/>
  <c r="S735" i="1" s="1"/>
  <c r="O736" i="1"/>
  <c r="P736" i="1" s="1"/>
  <c r="S736" i="1" s="1"/>
  <c r="O737" i="1"/>
  <c r="P737" i="1" s="1"/>
  <c r="S737" i="1" s="1"/>
  <c r="O738" i="1"/>
  <c r="P738" i="1" s="1"/>
  <c r="S738" i="1" s="1"/>
  <c r="O739" i="1"/>
  <c r="P739" i="1" s="1"/>
  <c r="S739" i="1" s="1"/>
  <c r="O740" i="1"/>
  <c r="P740" i="1" s="1"/>
  <c r="S740" i="1" s="1"/>
  <c r="O741" i="1"/>
  <c r="P741" i="1" s="1"/>
  <c r="S741" i="1" s="1"/>
  <c r="O742" i="1"/>
  <c r="P742" i="1" s="1"/>
  <c r="S742" i="1" s="1"/>
  <c r="O743" i="1"/>
  <c r="P743" i="1" s="1"/>
  <c r="S743" i="1" s="1"/>
  <c r="O744" i="1"/>
  <c r="P744" i="1" s="1"/>
  <c r="S744" i="1" s="1"/>
  <c r="O745" i="1"/>
  <c r="P745" i="1" s="1"/>
  <c r="S745" i="1" s="1"/>
  <c r="O746" i="1"/>
  <c r="P746" i="1" s="1"/>
  <c r="S746" i="1" s="1"/>
  <c r="O747" i="1"/>
  <c r="P747" i="1" s="1"/>
  <c r="S747" i="1" s="1"/>
  <c r="O748" i="1"/>
  <c r="P748" i="1" s="1"/>
  <c r="S748" i="1" s="1"/>
  <c r="O749" i="1"/>
  <c r="P749" i="1" s="1"/>
  <c r="S749" i="1" s="1"/>
  <c r="O750" i="1"/>
  <c r="P750" i="1" s="1"/>
  <c r="S750" i="1" s="1"/>
  <c r="O751" i="1"/>
  <c r="P751" i="1" s="1"/>
  <c r="S751" i="1" s="1"/>
  <c r="O752" i="1"/>
  <c r="P752" i="1" s="1"/>
  <c r="S752" i="1" s="1"/>
  <c r="O753" i="1"/>
  <c r="P753" i="1" s="1"/>
  <c r="S753" i="1" s="1"/>
  <c r="O754" i="1"/>
  <c r="P754" i="1" s="1"/>
  <c r="S754" i="1" s="1"/>
  <c r="O755" i="1"/>
  <c r="P755" i="1" s="1"/>
  <c r="S755" i="1" s="1"/>
  <c r="O756" i="1"/>
  <c r="P756" i="1" s="1"/>
  <c r="S756" i="1" s="1"/>
  <c r="O757" i="1"/>
  <c r="P757" i="1" s="1"/>
  <c r="S757" i="1" s="1"/>
  <c r="O758" i="1"/>
  <c r="P758" i="1" s="1"/>
  <c r="S758" i="1" s="1"/>
  <c r="O759" i="1"/>
  <c r="P759" i="1" s="1"/>
  <c r="S759" i="1" s="1"/>
  <c r="O760" i="1"/>
  <c r="P760" i="1" s="1"/>
  <c r="S760" i="1" s="1"/>
  <c r="O761" i="1"/>
  <c r="P761" i="1" s="1"/>
  <c r="S761" i="1" s="1"/>
  <c r="O762" i="1"/>
  <c r="P762" i="1" s="1"/>
  <c r="S762" i="1" s="1"/>
  <c r="O763" i="1"/>
  <c r="P763" i="1" s="1"/>
  <c r="S763" i="1" s="1"/>
  <c r="O764" i="1"/>
  <c r="P764" i="1" s="1"/>
  <c r="S764" i="1" s="1"/>
  <c r="O765" i="1"/>
  <c r="P765" i="1" s="1"/>
  <c r="S765" i="1" s="1"/>
  <c r="O766" i="1"/>
  <c r="P766" i="1" s="1"/>
  <c r="S766" i="1" s="1"/>
  <c r="O767" i="1"/>
  <c r="P767" i="1" s="1"/>
  <c r="S767" i="1" s="1"/>
  <c r="O768" i="1"/>
  <c r="P768" i="1" s="1"/>
  <c r="S768" i="1" s="1"/>
  <c r="O769" i="1"/>
  <c r="P769" i="1" s="1"/>
  <c r="S769" i="1" s="1"/>
  <c r="O770" i="1"/>
  <c r="P770" i="1" s="1"/>
  <c r="S770" i="1" s="1"/>
  <c r="O771" i="1"/>
  <c r="P771" i="1" s="1"/>
  <c r="S771" i="1" s="1"/>
  <c r="O772" i="1"/>
  <c r="P772" i="1" s="1"/>
  <c r="S772" i="1" s="1"/>
  <c r="O773" i="1"/>
  <c r="P773" i="1" s="1"/>
  <c r="S773" i="1" s="1"/>
  <c r="O774" i="1"/>
  <c r="P774" i="1" s="1"/>
  <c r="S774" i="1" s="1"/>
  <c r="O775" i="1"/>
  <c r="P775" i="1" s="1"/>
  <c r="S775" i="1" s="1"/>
  <c r="O776" i="1"/>
  <c r="P776" i="1" s="1"/>
  <c r="S776" i="1" s="1"/>
  <c r="O777" i="1"/>
  <c r="P777" i="1" s="1"/>
  <c r="S777" i="1" s="1"/>
  <c r="O778" i="1"/>
  <c r="P778" i="1" s="1"/>
  <c r="S778" i="1" s="1"/>
  <c r="O779" i="1"/>
  <c r="P779" i="1" s="1"/>
  <c r="S779" i="1" s="1"/>
  <c r="O780" i="1"/>
  <c r="P780" i="1" s="1"/>
  <c r="S780" i="1" s="1"/>
  <c r="O781" i="1"/>
  <c r="P781" i="1" s="1"/>
  <c r="S781" i="1" s="1"/>
  <c r="O782" i="1"/>
  <c r="P782" i="1" s="1"/>
  <c r="S782" i="1" s="1"/>
  <c r="O783" i="1"/>
  <c r="P783" i="1" s="1"/>
  <c r="S783" i="1" s="1"/>
  <c r="O784" i="1"/>
  <c r="P784" i="1" s="1"/>
  <c r="S784" i="1" s="1"/>
  <c r="O785" i="1"/>
  <c r="P785" i="1" s="1"/>
  <c r="S785" i="1" s="1"/>
  <c r="O786" i="1"/>
  <c r="P786" i="1" s="1"/>
  <c r="S786" i="1" s="1"/>
  <c r="O787" i="1"/>
  <c r="P787" i="1" s="1"/>
  <c r="S787" i="1" s="1"/>
  <c r="O788" i="1"/>
  <c r="P788" i="1" s="1"/>
  <c r="S788" i="1" s="1"/>
  <c r="O789" i="1"/>
  <c r="P789" i="1" s="1"/>
  <c r="S789" i="1" s="1"/>
  <c r="O790" i="1"/>
  <c r="P790" i="1" s="1"/>
  <c r="S790" i="1" s="1"/>
  <c r="O791" i="1"/>
  <c r="P791" i="1" s="1"/>
  <c r="S791" i="1" s="1"/>
  <c r="O792" i="1"/>
  <c r="P792" i="1" s="1"/>
  <c r="S792" i="1" s="1"/>
  <c r="O793" i="1"/>
  <c r="P793" i="1" s="1"/>
  <c r="S793" i="1" s="1"/>
  <c r="O795" i="1"/>
  <c r="P795" i="1" s="1"/>
  <c r="S795" i="1" s="1"/>
  <c r="O796" i="1"/>
  <c r="P796" i="1" s="1"/>
  <c r="S796" i="1" s="1"/>
  <c r="O798" i="1"/>
  <c r="P798" i="1" s="1"/>
  <c r="S798" i="1" s="1"/>
  <c r="O799" i="1"/>
  <c r="P799" i="1" s="1"/>
  <c r="S799" i="1" s="1"/>
  <c r="O800" i="1"/>
  <c r="P800" i="1" s="1"/>
  <c r="S800" i="1" s="1"/>
  <c r="O801" i="1"/>
  <c r="P801" i="1" s="1"/>
  <c r="S801" i="1" s="1"/>
  <c r="O802" i="1"/>
  <c r="P802" i="1" s="1"/>
  <c r="S802" i="1" s="1"/>
  <c r="O803" i="1"/>
  <c r="P803" i="1" s="1"/>
  <c r="S803" i="1" s="1"/>
  <c r="O804" i="1"/>
  <c r="P804" i="1" s="1"/>
  <c r="S804" i="1" s="1"/>
  <c r="O805" i="1"/>
  <c r="P805" i="1" s="1"/>
  <c r="S805" i="1" s="1"/>
  <c r="O807" i="1"/>
  <c r="P807" i="1" s="1"/>
  <c r="S807" i="1" s="1"/>
  <c r="O810" i="1"/>
  <c r="P810" i="1" s="1"/>
  <c r="S810" i="1" s="1"/>
  <c r="O811" i="1"/>
  <c r="P811" i="1" s="1"/>
  <c r="S811" i="1" s="1"/>
  <c r="O812" i="1"/>
  <c r="P812" i="1" s="1"/>
  <c r="S812" i="1" s="1"/>
  <c r="O813" i="1"/>
  <c r="P813" i="1" s="1"/>
  <c r="S813" i="1" s="1"/>
  <c r="O814" i="1"/>
  <c r="P814" i="1" s="1"/>
  <c r="S814" i="1" s="1"/>
  <c r="O815" i="1"/>
  <c r="P815" i="1" s="1"/>
  <c r="S815" i="1" s="1"/>
  <c r="O816" i="1"/>
  <c r="P816" i="1" s="1"/>
  <c r="S816" i="1" s="1"/>
  <c r="O817" i="1"/>
  <c r="P817" i="1" s="1"/>
  <c r="S817" i="1" s="1"/>
  <c r="O818" i="1"/>
  <c r="P818" i="1" s="1"/>
  <c r="S818" i="1" s="1"/>
  <c r="O819" i="1"/>
  <c r="P819" i="1" s="1"/>
  <c r="S819" i="1" s="1"/>
  <c r="O820" i="1"/>
  <c r="P820" i="1" s="1"/>
  <c r="S820" i="1" s="1"/>
  <c r="O821" i="1"/>
  <c r="P821" i="1" s="1"/>
  <c r="S821" i="1" s="1"/>
  <c r="O822" i="1"/>
  <c r="P822" i="1" s="1"/>
  <c r="S822" i="1" s="1"/>
  <c r="O823" i="1"/>
  <c r="P823" i="1" s="1"/>
  <c r="S823" i="1" s="1"/>
  <c r="O824" i="1"/>
  <c r="P824" i="1" s="1"/>
  <c r="S824" i="1" s="1"/>
  <c r="O825" i="1"/>
  <c r="P825" i="1" s="1"/>
  <c r="S825" i="1" s="1"/>
  <c r="O826" i="1"/>
  <c r="P826" i="1" s="1"/>
  <c r="S826" i="1" s="1"/>
  <c r="O827" i="1"/>
  <c r="P827" i="1" s="1"/>
  <c r="S827" i="1" s="1"/>
  <c r="O828" i="1"/>
  <c r="P828" i="1" s="1"/>
  <c r="S828" i="1" s="1"/>
  <c r="O829" i="1"/>
  <c r="P829" i="1" s="1"/>
  <c r="S829" i="1" s="1"/>
  <c r="O830" i="1"/>
  <c r="P830" i="1" s="1"/>
  <c r="S830" i="1" s="1"/>
  <c r="O831" i="1"/>
  <c r="P831" i="1" s="1"/>
  <c r="S831" i="1" s="1"/>
  <c r="O832" i="1"/>
  <c r="P832" i="1" s="1"/>
  <c r="S832" i="1" s="1"/>
  <c r="O833" i="1"/>
  <c r="P833" i="1" s="1"/>
  <c r="S833" i="1" s="1"/>
  <c r="O834" i="1"/>
  <c r="P834" i="1" s="1"/>
  <c r="S834" i="1" s="1"/>
  <c r="O835" i="1"/>
  <c r="P835" i="1" s="1"/>
  <c r="S835" i="1" s="1"/>
  <c r="O836" i="1"/>
  <c r="P836" i="1" s="1"/>
  <c r="S836" i="1" s="1"/>
  <c r="O837" i="1"/>
  <c r="P837" i="1" s="1"/>
  <c r="S837" i="1" s="1"/>
  <c r="O838" i="1"/>
  <c r="P838" i="1" s="1"/>
  <c r="S838" i="1" s="1"/>
  <c r="O839" i="1"/>
  <c r="P839" i="1" s="1"/>
  <c r="S839" i="1" s="1"/>
  <c r="O840" i="1"/>
  <c r="P840" i="1" s="1"/>
  <c r="S840" i="1" s="1"/>
  <c r="O841" i="1"/>
  <c r="P841" i="1" s="1"/>
  <c r="S841" i="1" s="1"/>
  <c r="O843" i="1"/>
  <c r="P843" i="1" s="1"/>
  <c r="S843" i="1" s="1"/>
  <c r="O844" i="1"/>
  <c r="P844" i="1" s="1"/>
  <c r="S844" i="1" s="1"/>
  <c r="O845" i="1"/>
  <c r="P845" i="1" s="1"/>
  <c r="S845" i="1" s="1"/>
  <c r="O846" i="1"/>
  <c r="P846" i="1" s="1"/>
  <c r="S846" i="1" s="1"/>
  <c r="O847" i="1"/>
  <c r="P847" i="1" s="1"/>
  <c r="S847" i="1" s="1"/>
  <c r="O848" i="1"/>
  <c r="P848" i="1" s="1"/>
  <c r="S848" i="1" s="1"/>
  <c r="O849" i="1"/>
  <c r="P849" i="1" s="1"/>
  <c r="S849" i="1" s="1"/>
  <c r="O850" i="1"/>
  <c r="P850" i="1" s="1"/>
  <c r="S850" i="1" s="1"/>
  <c r="O851" i="1"/>
  <c r="P851" i="1" s="1"/>
  <c r="S851" i="1" s="1"/>
  <c r="O852" i="1"/>
  <c r="P852" i="1" s="1"/>
  <c r="S852" i="1" s="1"/>
  <c r="O853" i="1"/>
  <c r="P853" i="1" s="1"/>
  <c r="S853" i="1" s="1"/>
  <c r="O854" i="1"/>
  <c r="P854" i="1" s="1"/>
  <c r="S854" i="1" s="1"/>
  <c r="O855" i="1"/>
  <c r="P855" i="1" s="1"/>
  <c r="S855" i="1" s="1"/>
  <c r="O856" i="1"/>
  <c r="P856" i="1" s="1"/>
  <c r="S856" i="1" s="1"/>
  <c r="O858" i="1"/>
  <c r="P858" i="1" s="1"/>
  <c r="S858" i="1" s="1"/>
  <c r="O859" i="1"/>
  <c r="P859" i="1" s="1"/>
  <c r="S859" i="1" s="1"/>
  <c r="O860" i="1"/>
  <c r="P860" i="1" s="1"/>
  <c r="S860" i="1" s="1"/>
  <c r="O861" i="1"/>
  <c r="P861" i="1" s="1"/>
  <c r="S861" i="1" s="1"/>
  <c r="O862" i="1"/>
  <c r="P862" i="1" s="1"/>
  <c r="S862" i="1" s="1"/>
  <c r="O863" i="1"/>
  <c r="P863" i="1" s="1"/>
  <c r="S863" i="1" s="1"/>
  <c r="O864" i="1"/>
  <c r="P864" i="1" s="1"/>
  <c r="S864" i="1" s="1"/>
  <c r="O865" i="1"/>
  <c r="P865" i="1" s="1"/>
  <c r="S865" i="1" s="1"/>
  <c r="O866" i="1"/>
  <c r="P866" i="1" s="1"/>
  <c r="S866" i="1" s="1"/>
  <c r="O867" i="1"/>
  <c r="P867" i="1" s="1"/>
  <c r="S867" i="1" s="1"/>
  <c r="O868" i="1"/>
  <c r="P868" i="1" s="1"/>
  <c r="S868" i="1" s="1"/>
  <c r="O869" i="1"/>
  <c r="P869" i="1" s="1"/>
  <c r="S869" i="1" s="1"/>
  <c r="O870" i="1"/>
  <c r="P870" i="1" s="1"/>
  <c r="S870" i="1" s="1"/>
  <c r="O871" i="1"/>
  <c r="P871" i="1" s="1"/>
  <c r="S871" i="1" s="1"/>
  <c r="O872" i="1"/>
  <c r="P872" i="1" s="1"/>
  <c r="S872" i="1" s="1"/>
  <c r="O873" i="1"/>
  <c r="P873" i="1" s="1"/>
  <c r="S873" i="1" s="1"/>
  <c r="O874" i="1"/>
  <c r="P874" i="1" s="1"/>
  <c r="S874" i="1" s="1"/>
  <c r="O875" i="1"/>
  <c r="P875" i="1" s="1"/>
  <c r="S875" i="1" s="1"/>
  <c r="O876" i="1"/>
  <c r="P876" i="1" s="1"/>
  <c r="S876" i="1" s="1"/>
  <c r="O877" i="1"/>
  <c r="P877" i="1" s="1"/>
  <c r="S877" i="1" s="1"/>
  <c r="O878" i="1"/>
  <c r="P878" i="1" s="1"/>
  <c r="S878" i="1" s="1"/>
  <c r="O879" i="1"/>
  <c r="P879" i="1" s="1"/>
  <c r="S879" i="1" s="1"/>
  <c r="O880" i="1"/>
  <c r="P880" i="1" s="1"/>
  <c r="S880" i="1" s="1"/>
  <c r="O881" i="1"/>
  <c r="P881" i="1" s="1"/>
  <c r="S881" i="1" s="1"/>
  <c r="O882" i="1"/>
  <c r="P882" i="1" s="1"/>
  <c r="S882" i="1" s="1"/>
  <c r="O883" i="1"/>
  <c r="P883" i="1" s="1"/>
  <c r="S883" i="1" s="1"/>
  <c r="O884" i="1"/>
  <c r="P884" i="1" s="1"/>
  <c r="S884" i="1" s="1"/>
  <c r="O885" i="1"/>
  <c r="P885" i="1" s="1"/>
  <c r="S885" i="1" s="1"/>
  <c r="O887" i="1"/>
  <c r="P887" i="1" s="1"/>
  <c r="S887" i="1" s="1"/>
  <c r="O888" i="1"/>
  <c r="P888" i="1" s="1"/>
  <c r="S888" i="1" s="1"/>
  <c r="O890" i="1"/>
  <c r="P890" i="1" s="1"/>
  <c r="S890" i="1" s="1"/>
  <c r="O891" i="1"/>
  <c r="P891" i="1" s="1"/>
  <c r="S891" i="1" s="1"/>
  <c r="O892" i="1"/>
  <c r="P892" i="1" s="1"/>
  <c r="S892" i="1" s="1"/>
  <c r="O893" i="1"/>
  <c r="P893" i="1" s="1"/>
  <c r="S893" i="1" s="1"/>
  <c r="O894" i="1"/>
  <c r="P894" i="1" s="1"/>
  <c r="S894" i="1" s="1"/>
  <c r="O895" i="1"/>
  <c r="P895" i="1" s="1"/>
  <c r="S895" i="1" s="1"/>
  <c r="O896" i="1"/>
  <c r="P896" i="1" s="1"/>
  <c r="S896" i="1" s="1"/>
  <c r="O897" i="1"/>
  <c r="P897" i="1" s="1"/>
  <c r="S897" i="1" s="1"/>
  <c r="O898" i="1"/>
  <c r="P898" i="1" s="1"/>
  <c r="S898" i="1" s="1"/>
  <c r="O899" i="1"/>
  <c r="P899" i="1" s="1"/>
  <c r="S899" i="1" s="1"/>
  <c r="O900" i="1"/>
  <c r="P900" i="1" s="1"/>
  <c r="S900" i="1" s="1"/>
  <c r="O901" i="1"/>
  <c r="P901" i="1" s="1"/>
  <c r="S901" i="1" s="1"/>
  <c r="O902" i="1"/>
  <c r="P902" i="1" s="1"/>
  <c r="S902" i="1" s="1"/>
  <c r="O903" i="1"/>
  <c r="P903" i="1" s="1"/>
  <c r="S903" i="1" s="1"/>
  <c r="O904" i="1"/>
  <c r="P904" i="1" s="1"/>
  <c r="S904" i="1" s="1"/>
  <c r="O905" i="1"/>
  <c r="P905" i="1" s="1"/>
  <c r="S905" i="1" s="1"/>
  <c r="O906" i="1"/>
  <c r="P906" i="1" s="1"/>
  <c r="S906" i="1" s="1"/>
  <c r="O907" i="1"/>
  <c r="P907" i="1" s="1"/>
  <c r="S907" i="1" s="1"/>
  <c r="O908" i="1"/>
  <c r="P908" i="1" s="1"/>
  <c r="S908" i="1" s="1"/>
  <c r="O909" i="1"/>
  <c r="P909" i="1" s="1"/>
  <c r="S909" i="1" s="1"/>
  <c r="O910" i="1"/>
  <c r="P910" i="1" s="1"/>
  <c r="S910" i="1" s="1"/>
  <c r="O912" i="1"/>
  <c r="P912" i="1" s="1"/>
  <c r="S912" i="1" s="1"/>
  <c r="O913" i="1"/>
  <c r="P913" i="1" s="1"/>
  <c r="S913" i="1" s="1"/>
  <c r="O914" i="1"/>
  <c r="P914" i="1" s="1"/>
  <c r="S914" i="1" s="1"/>
  <c r="O915" i="1"/>
  <c r="P915" i="1" s="1"/>
  <c r="S915" i="1" s="1"/>
  <c r="O916" i="1"/>
  <c r="P916" i="1" s="1"/>
  <c r="S916" i="1" s="1"/>
  <c r="O917" i="1"/>
  <c r="P917" i="1" s="1"/>
  <c r="S917" i="1" s="1"/>
  <c r="O918" i="1"/>
  <c r="P918" i="1" s="1"/>
  <c r="S918" i="1" s="1"/>
  <c r="O919" i="1"/>
  <c r="P919" i="1" s="1"/>
  <c r="S919" i="1" s="1"/>
  <c r="O920" i="1"/>
  <c r="P920" i="1" s="1"/>
  <c r="S920" i="1" s="1"/>
  <c r="O921" i="1"/>
  <c r="P921" i="1" s="1"/>
  <c r="S921" i="1" s="1"/>
  <c r="O922" i="1"/>
  <c r="P922" i="1" s="1"/>
  <c r="S922" i="1" s="1"/>
  <c r="O923" i="1"/>
  <c r="P923" i="1" s="1"/>
  <c r="S923" i="1" s="1"/>
  <c r="O924" i="1"/>
  <c r="P924" i="1" s="1"/>
  <c r="S924" i="1" s="1"/>
  <c r="O925" i="1"/>
  <c r="P925" i="1" s="1"/>
  <c r="S925" i="1" s="1"/>
  <c r="O926" i="1"/>
  <c r="P926" i="1" s="1"/>
  <c r="S926" i="1" s="1"/>
  <c r="O927" i="1"/>
  <c r="P927" i="1" s="1"/>
  <c r="S927" i="1" s="1"/>
  <c r="O928" i="1"/>
  <c r="P928" i="1" s="1"/>
  <c r="S928" i="1" s="1"/>
  <c r="O929" i="1"/>
  <c r="P929" i="1" s="1"/>
  <c r="S929" i="1" s="1"/>
  <c r="O930" i="1"/>
  <c r="P930" i="1" s="1"/>
  <c r="S930" i="1" s="1"/>
  <c r="O931" i="1"/>
  <c r="P931" i="1" s="1"/>
  <c r="S931" i="1" s="1"/>
  <c r="O932" i="1"/>
  <c r="P932" i="1" s="1"/>
  <c r="S932" i="1" s="1"/>
  <c r="O933" i="1"/>
  <c r="P933" i="1" s="1"/>
  <c r="S933" i="1" s="1"/>
  <c r="O934" i="1"/>
  <c r="P934" i="1" s="1"/>
  <c r="S934" i="1" s="1"/>
  <c r="O935" i="1"/>
  <c r="P935" i="1" s="1"/>
  <c r="S935" i="1" s="1"/>
  <c r="O936" i="1"/>
  <c r="P936" i="1" s="1"/>
  <c r="S936" i="1" s="1"/>
  <c r="O937" i="1"/>
  <c r="P937" i="1" s="1"/>
  <c r="S937" i="1" s="1"/>
  <c r="O938" i="1"/>
  <c r="P938" i="1" s="1"/>
  <c r="S938" i="1" s="1"/>
  <c r="O939" i="1"/>
  <c r="P939" i="1" s="1"/>
  <c r="S939" i="1" s="1"/>
  <c r="O940" i="1"/>
  <c r="P940" i="1" s="1"/>
  <c r="S940" i="1" s="1"/>
  <c r="O941" i="1"/>
  <c r="P941" i="1" s="1"/>
  <c r="S941" i="1" s="1"/>
  <c r="O942" i="1"/>
  <c r="P942" i="1" s="1"/>
  <c r="S942" i="1" s="1"/>
  <c r="O943" i="1"/>
  <c r="P943" i="1" s="1"/>
  <c r="S943" i="1" s="1"/>
  <c r="O944" i="1"/>
  <c r="P944" i="1" s="1"/>
  <c r="S944" i="1" s="1"/>
  <c r="O945" i="1"/>
  <c r="P945" i="1" s="1"/>
  <c r="S945" i="1" s="1"/>
  <c r="O946" i="1"/>
  <c r="P946" i="1" s="1"/>
  <c r="S946" i="1" s="1"/>
  <c r="O947" i="1"/>
  <c r="P947" i="1" s="1"/>
  <c r="S947" i="1" s="1"/>
  <c r="O948" i="1"/>
  <c r="P948" i="1" s="1"/>
  <c r="S948" i="1" s="1"/>
  <c r="O949" i="1"/>
  <c r="P949" i="1" s="1"/>
  <c r="S949" i="1" s="1"/>
  <c r="O950" i="1"/>
  <c r="P950" i="1" s="1"/>
  <c r="S950" i="1" s="1"/>
  <c r="O951" i="1"/>
  <c r="P951" i="1" s="1"/>
  <c r="S951" i="1" s="1"/>
  <c r="O952" i="1"/>
  <c r="P952" i="1" s="1"/>
  <c r="S952" i="1" s="1"/>
  <c r="O953" i="1"/>
  <c r="P953" i="1" s="1"/>
  <c r="S953" i="1" s="1"/>
  <c r="O954" i="1"/>
  <c r="P954" i="1" s="1"/>
  <c r="S954" i="1" s="1"/>
  <c r="O955" i="1"/>
  <c r="P955" i="1" s="1"/>
  <c r="S955" i="1" s="1"/>
  <c r="O956" i="1"/>
  <c r="P956" i="1" s="1"/>
  <c r="S956" i="1" s="1"/>
  <c r="O957" i="1"/>
  <c r="P957" i="1" s="1"/>
  <c r="S957" i="1" s="1"/>
  <c r="O958" i="1"/>
  <c r="P958" i="1" s="1"/>
  <c r="S958" i="1" s="1"/>
  <c r="O959" i="1"/>
  <c r="P959" i="1" s="1"/>
  <c r="S959" i="1" s="1"/>
  <c r="O960" i="1"/>
  <c r="P960" i="1" s="1"/>
  <c r="S960" i="1" s="1"/>
  <c r="O961" i="1"/>
  <c r="P961" i="1" s="1"/>
  <c r="S961" i="1" s="1"/>
  <c r="O962" i="1"/>
  <c r="P962" i="1" s="1"/>
  <c r="S962" i="1" s="1"/>
  <c r="O963" i="1"/>
  <c r="P963" i="1" s="1"/>
  <c r="S963" i="1" s="1"/>
  <c r="O964" i="1"/>
  <c r="P964" i="1" s="1"/>
  <c r="S964" i="1" s="1"/>
  <c r="O965" i="1"/>
  <c r="P965" i="1" s="1"/>
  <c r="S965" i="1" s="1"/>
  <c r="O966" i="1"/>
  <c r="P966" i="1" s="1"/>
  <c r="S966" i="1" s="1"/>
  <c r="O967" i="1"/>
  <c r="P967" i="1" s="1"/>
  <c r="S967" i="1" s="1"/>
  <c r="O968" i="1"/>
  <c r="P968" i="1" s="1"/>
  <c r="S968" i="1" s="1"/>
  <c r="O969" i="1"/>
  <c r="P969" i="1" s="1"/>
  <c r="S969" i="1" s="1"/>
  <c r="O970" i="1"/>
  <c r="P970" i="1" s="1"/>
  <c r="S970" i="1" s="1"/>
  <c r="O971" i="1"/>
  <c r="P971" i="1" s="1"/>
  <c r="S971" i="1" s="1"/>
  <c r="O972" i="1"/>
  <c r="P972" i="1" s="1"/>
  <c r="S972" i="1" s="1"/>
  <c r="O973" i="1"/>
  <c r="P973" i="1" s="1"/>
  <c r="S973" i="1" s="1"/>
  <c r="O974" i="1"/>
  <c r="P974" i="1" s="1"/>
  <c r="S974" i="1" s="1"/>
  <c r="O975" i="1"/>
  <c r="P975" i="1" s="1"/>
  <c r="S975" i="1" s="1"/>
  <c r="O976" i="1"/>
  <c r="P976" i="1" s="1"/>
  <c r="S976" i="1" s="1"/>
  <c r="O977" i="1"/>
  <c r="P977" i="1" s="1"/>
  <c r="S977" i="1" s="1"/>
  <c r="O979" i="1"/>
  <c r="P979" i="1" s="1"/>
  <c r="S979" i="1" s="1"/>
  <c r="O980" i="1"/>
  <c r="P980" i="1" s="1"/>
  <c r="S980" i="1" s="1"/>
  <c r="O981" i="1"/>
  <c r="P981" i="1" s="1"/>
  <c r="S981" i="1" s="1"/>
  <c r="O982" i="1"/>
  <c r="P982" i="1" s="1"/>
  <c r="S982" i="1" s="1"/>
  <c r="O983" i="1"/>
  <c r="P983" i="1" s="1"/>
  <c r="S983" i="1" s="1"/>
  <c r="O984" i="1"/>
  <c r="P984" i="1" s="1"/>
  <c r="S984" i="1" s="1"/>
  <c r="O985" i="1"/>
  <c r="P985" i="1" s="1"/>
  <c r="S985" i="1" s="1"/>
  <c r="O986" i="1"/>
  <c r="P986" i="1" s="1"/>
  <c r="S986" i="1" s="1"/>
  <c r="O987" i="1"/>
  <c r="P987" i="1" s="1"/>
  <c r="S987" i="1" s="1"/>
  <c r="O988" i="1"/>
  <c r="P988" i="1" s="1"/>
  <c r="S988" i="1" s="1"/>
  <c r="O989" i="1"/>
  <c r="P989" i="1" s="1"/>
  <c r="S989" i="1" s="1"/>
  <c r="O990" i="1"/>
  <c r="P990" i="1" s="1"/>
  <c r="S990" i="1" s="1"/>
  <c r="O991" i="1"/>
  <c r="P991" i="1" s="1"/>
  <c r="S991" i="1" s="1"/>
  <c r="O992" i="1"/>
  <c r="P992" i="1" s="1"/>
  <c r="S992" i="1" s="1"/>
  <c r="O993" i="1"/>
  <c r="P993" i="1" s="1"/>
  <c r="S993" i="1" s="1"/>
  <c r="O994" i="1"/>
  <c r="P994" i="1" s="1"/>
  <c r="S994" i="1" s="1"/>
  <c r="O995" i="1"/>
  <c r="P995" i="1" s="1"/>
  <c r="S995" i="1" s="1"/>
  <c r="O996" i="1"/>
  <c r="P996" i="1" s="1"/>
  <c r="S996" i="1" s="1"/>
  <c r="O997" i="1"/>
  <c r="P997" i="1" s="1"/>
  <c r="S997" i="1" s="1"/>
  <c r="O998" i="1"/>
  <c r="P998" i="1" s="1"/>
  <c r="S998" i="1" s="1"/>
  <c r="O999" i="1"/>
  <c r="P999" i="1" s="1"/>
  <c r="S999" i="1" s="1"/>
  <c r="O1000" i="1"/>
  <c r="P1000" i="1" s="1"/>
  <c r="S1000" i="1" s="1"/>
  <c r="O1001" i="1"/>
  <c r="P1001" i="1" s="1"/>
  <c r="S1001" i="1" s="1"/>
  <c r="O1002" i="1"/>
  <c r="P1002" i="1" s="1"/>
  <c r="S1002" i="1" s="1"/>
  <c r="O1003" i="1"/>
  <c r="P1003" i="1" s="1"/>
  <c r="S1003" i="1" s="1"/>
  <c r="O1004" i="1"/>
  <c r="P1004" i="1" s="1"/>
  <c r="S1004" i="1" s="1"/>
  <c r="O1005" i="1"/>
  <c r="P1005" i="1" s="1"/>
  <c r="S1005" i="1" s="1"/>
  <c r="O1007" i="1"/>
  <c r="P1007" i="1" s="1"/>
  <c r="S1007" i="1" s="1"/>
  <c r="O1008" i="1"/>
  <c r="P1008" i="1" s="1"/>
  <c r="S1008" i="1" s="1"/>
  <c r="O1009" i="1"/>
  <c r="P1009" i="1" s="1"/>
  <c r="S1009" i="1" s="1"/>
  <c r="O1010" i="1"/>
  <c r="P1010" i="1" s="1"/>
  <c r="S1010" i="1" s="1"/>
  <c r="O1011" i="1"/>
  <c r="P1011" i="1" s="1"/>
  <c r="S1011" i="1" s="1"/>
  <c r="O1012" i="1"/>
  <c r="P1012" i="1" s="1"/>
  <c r="S1012" i="1" s="1"/>
  <c r="O1013" i="1"/>
  <c r="P1013" i="1" s="1"/>
  <c r="S1013" i="1" s="1"/>
  <c r="O1014" i="1"/>
  <c r="P1014" i="1" s="1"/>
  <c r="S1014" i="1" s="1"/>
  <c r="O1015" i="1"/>
  <c r="P1015" i="1" s="1"/>
  <c r="S1015" i="1" s="1"/>
  <c r="O1016" i="1"/>
  <c r="P1016" i="1" s="1"/>
  <c r="S1016" i="1" s="1"/>
  <c r="O1017" i="1"/>
  <c r="P1017" i="1" s="1"/>
  <c r="S1017" i="1" s="1"/>
  <c r="O1018" i="1"/>
  <c r="P1018" i="1" s="1"/>
  <c r="S1018" i="1" s="1"/>
  <c r="O1019" i="1"/>
  <c r="P1019" i="1" s="1"/>
  <c r="S1019" i="1" s="1"/>
  <c r="O1020" i="1"/>
  <c r="P1020" i="1" s="1"/>
  <c r="S1020" i="1" s="1"/>
  <c r="O1021" i="1"/>
  <c r="P1021" i="1" s="1"/>
  <c r="S1021" i="1" s="1"/>
  <c r="O1022" i="1"/>
  <c r="P1022" i="1" s="1"/>
  <c r="S1022" i="1" s="1"/>
  <c r="O1023" i="1"/>
  <c r="P1023" i="1" s="1"/>
  <c r="S1023" i="1" s="1"/>
  <c r="O1024" i="1"/>
  <c r="P1024" i="1" s="1"/>
  <c r="S1024" i="1" s="1"/>
  <c r="O1025" i="1"/>
  <c r="P1025" i="1" s="1"/>
  <c r="S1025" i="1" s="1"/>
  <c r="O1026" i="1"/>
  <c r="P1026" i="1" s="1"/>
  <c r="S1026" i="1" s="1"/>
  <c r="O1027" i="1"/>
  <c r="P1027" i="1" s="1"/>
  <c r="S1027" i="1" s="1"/>
  <c r="O1028" i="1"/>
  <c r="P1028" i="1" s="1"/>
  <c r="S1028" i="1" s="1"/>
  <c r="O1029" i="1"/>
  <c r="P1029" i="1" s="1"/>
  <c r="S1029" i="1" s="1"/>
  <c r="O1030" i="1"/>
  <c r="P1030" i="1" s="1"/>
  <c r="S1030" i="1" s="1"/>
  <c r="O1031" i="1"/>
  <c r="P1031" i="1" s="1"/>
  <c r="S1031" i="1" s="1"/>
  <c r="O1032" i="1"/>
  <c r="P1032" i="1" s="1"/>
  <c r="S1032" i="1" s="1"/>
  <c r="O1033" i="1"/>
  <c r="P1033" i="1" s="1"/>
  <c r="S1033" i="1" s="1"/>
  <c r="O1034" i="1"/>
  <c r="P1034" i="1" s="1"/>
  <c r="S1034" i="1" s="1"/>
  <c r="O1035" i="1"/>
  <c r="P1035" i="1" s="1"/>
  <c r="S1035" i="1" s="1"/>
  <c r="O1036" i="1"/>
  <c r="P1036" i="1" s="1"/>
  <c r="S1036" i="1" s="1"/>
  <c r="O1037" i="1"/>
  <c r="P1037" i="1" s="1"/>
  <c r="S1037" i="1" s="1"/>
  <c r="O1038" i="1"/>
  <c r="P1038" i="1" s="1"/>
  <c r="S1038" i="1" s="1"/>
  <c r="O1039" i="1"/>
  <c r="P1039" i="1" s="1"/>
  <c r="S1039" i="1" s="1"/>
  <c r="O1040" i="1"/>
  <c r="P1040" i="1" s="1"/>
  <c r="S1040" i="1" s="1"/>
  <c r="O1041" i="1"/>
  <c r="P1041" i="1" s="1"/>
  <c r="S1041" i="1" s="1"/>
  <c r="O1042" i="1"/>
  <c r="P1042" i="1" s="1"/>
  <c r="S1042" i="1" s="1"/>
  <c r="O1043" i="1"/>
  <c r="P1043" i="1" s="1"/>
  <c r="S1043" i="1" s="1"/>
  <c r="O1044" i="1"/>
  <c r="P1044" i="1" s="1"/>
  <c r="S1044" i="1" s="1"/>
  <c r="O1045" i="1"/>
  <c r="P1045" i="1" s="1"/>
  <c r="S1045" i="1" s="1"/>
  <c r="O1046" i="1"/>
  <c r="P1046" i="1" s="1"/>
  <c r="S1046" i="1" s="1"/>
  <c r="O1048" i="1"/>
  <c r="P1048" i="1" s="1"/>
  <c r="S1048" i="1" s="1"/>
  <c r="O1049" i="1"/>
  <c r="P1049" i="1" s="1"/>
  <c r="S1049" i="1" s="1"/>
  <c r="O1050" i="1"/>
  <c r="P1050" i="1" s="1"/>
  <c r="S1050" i="1" s="1"/>
  <c r="O1051" i="1"/>
  <c r="P1051" i="1" s="1"/>
  <c r="S1051" i="1" s="1"/>
  <c r="O1052" i="1"/>
  <c r="P1052" i="1" s="1"/>
  <c r="S1052" i="1" s="1"/>
  <c r="O1053" i="1"/>
  <c r="P1053" i="1" s="1"/>
  <c r="S1053" i="1" s="1"/>
  <c r="O1054" i="1"/>
  <c r="P1054" i="1" s="1"/>
  <c r="S1054" i="1" s="1"/>
  <c r="O1055" i="1"/>
  <c r="P1055" i="1" s="1"/>
  <c r="S1055" i="1" s="1"/>
  <c r="O1056" i="1"/>
  <c r="P1056" i="1" s="1"/>
  <c r="S1056" i="1" s="1"/>
  <c r="O1057" i="1"/>
  <c r="P1057" i="1" s="1"/>
  <c r="S1057" i="1" s="1"/>
  <c r="O1058" i="1"/>
  <c r="P1058" i="1" s="1"/>
  <c r="S1058" i="1" s="1"/>
  <c r="O1059" i="1"/>
  <c r="P1059" i="1" s="1"/>
  <c r="S1059" i="1" s="1"/>
  <c r="O1060" i="1"/>
  <c r="P1060" i="1" s="1"/>
  <c r="S1060" i="1" s="1"/>
  <c r="O1061" i="1"/>
  <c r="P1061" i="1" s="1"/>
  <c r="S1061" i="1" s="1"/>
  <c r="O1062" i="1"/>
  <c r="P1062" i="1" s="1"/>
  <c r="S1062" i="1" s="1"/>
  <c r="O1063" i="1"/>
  <c r="P1063" i="1" s="1"/>
  <c r="S1063" i="1" s="1"/>
  <c r="O1064" i="1"/>
  <c r="P1064" i="1" s="1"/>
  <c r="S1064" i="1" s="1"/>
  <c r="O1065" i="1"/>
  <c r="P1065" i="1" s="1"/>
  <c r="S1065" i="1" s="1"/>
  <c r="O1066" i="1"/>
  <c r="P1066" i="1" s="1"/>
  <c r="S1066" i="1" s="1"/>
  <c r="O1067" i="1"/>
  <c r="P1067" i="1" s="1"/>
  <c r="S1067" i="1" s="1"/>
  <c r="O1069" i="1"/>
  <c r="P1069" i="1" s="1"/>
  <c r="S1069" i="1" s="1"/>
  <c r="O1070" i="1"/>
  <c r="P1070" i="1" s="1"/>
  <c r="S1070" i="1" s="1"/>
  <c r="O1071" i="1"/>
  <c r="P1071" i="1" s="1"/>
  <c r="S1071" i="1" s="1"/>
  <c r="O1072" i="1"/>
  <c r="P1072" i="1" s="1"/>
  <c r="S1072" i="1" s="1"/>
  <c r="O1073" i="1"/>
  <c r="P1073" i="1" s="1"/>
  <c r="S1073" i="1" s="1"/>
  <c r="O1074" i="1"/>
  <c r="P1074" i="1" s="1"/>
  <c r="S1074" i="1" s="1"/>
  <c r="O1075" i="1"/>
  <c r="P1075" i="1" s="1"/>
  <c r="S1075" i="1" s="1"/>
  <c r="O1076" i="1"/>
  <c r="P1076" i="1" s="1"/>
  <c r="S1076" i="1" s="1"/>
  <c r="O1077" i="1"/>
  <c r="P1077" i="1" s="1"/>
  <c r="S1077" i="1" s="1"/>
  <c r="O1078" i="1"/>
  <c r="P1078" i="1" s="1"/>
  <c r="S1078" i="1" s="1"/>
  <c r="O1079" i="1"/>
  <c r="P1079" i="1" s="1"/>
  <c r="S1079" i="1" s="1"/>
  <c r="O1080" i="1"/>
  <c r="P1080" i="1" s="1"/>
  <c r="S1080" i="1" s="1"/>
  <c r="O1081" i="1"/>
  <c r="P1081" i="1" s="1"/>
  <c r="S1081" i="1" s="1"/>
  <c r="O1082" i="1"/>
  <c r="P1082" i="1" s="1"/>
  <c r="S1082" i="1" s="1"/>
  <c r="O1083" i="1"/>
  <c r="P1083" i="1" s="1"/>
  <c r="S1083" i="1" s="1"/>
  <c r="O1084" i="1"/>
  <c r="P1084" i="1" s="1"/>
  <c r="S1084" i="1" s="1"/>
  <c r="O1085" i="1"/>
  <c r="P1085" i="1" s="1"/>
  <c r="S1085" i="1" s="1"/>
  <c r="O1086" i="1"/>
  <c r="P1086" i="1" s="1"/>
  <c r="S1086" i="1" s="1"/>
  <c r="O1087" i="1"/>
  <c r="P1087" i="1" s="1"/>
  <c r="S1087" i="1" s="1"/>
  <c r="O1088" i="1"/>
  <c r="P1088" i="1" s="1"/>
  <c r="S1088" i="1" s="1"/>
  <c r="O1089" i="1"/>
  <c r="P1089" i="1" s="1"/>
  <c r="S1089" i="1" s="1"/>
  <c r="O1090" i="1"/>
  <c r="P1090" i="1" s="1"/>
  <c r="S1090" i="1" s="1"/>
  <c r="O1091" i="1"/>
  <c r="P1091" i="1" s="1"/>
  <c r="S1091" i="1" s="1"/>
  <c r="O1092" i="1"/>
  <c r="P1092" i="1" s="1"/>
  <c r="S1092" i="1" s="1"/>
  <c r="O1093" i="1"/>
  <c r="P1093" i="1" s="1"/>
  <c r="S1093" i="1" s="1"/>
  <c r="O1094" i="1"/>
  <c r="P1094" i="1" s="1"/>
  <c r="S1094" i="1" s="1"/>
  <c r="O1095" i="1"/>
  <c r="P1095" i="1" s="1"/>
  <c r="S1095" i="1" s="1"/>
  <c r="O1096" i="1"/>
  <c r="P1096" i="1" s="1"/>
  <c r="S1096" i="1" s="1"/>
  <c r="O1097" i="1"/>
  <c r="P1097" i="1" s="1"/>
  <c r="S1097" i="1" s="1"/>
  <c r="O1098" i="1"/>
  <c r="P1098" i="1" s="1"/>
  <c r="S1098" i="1" s="1"/>
  <c r="O1099" i="1"/>
  <c r="P1099" i="1" s="1"/>
  <c r="S1099" i="1" s="1"/>
  <c r="O1100" i="1"/>
  <c r="P1100" i="1" s="1"/>
  <c r="S1100" i="1" s="1"/>
  <c r="O1101" i="1"/>
  <c r="P1101" i="1" s="1"/>
  <c r="S1101" i="1" s="1"/>
  <c r="O1102" i="1"/>
  <c r="P1102" i="1" s="1"/>
  <c r="S1102" i="1" s="1"/>
  <c r="O1103" i="1"/>
  <c r="P1103" i="1" s="1"/>
  <c r="S1103" i="1" s="1"/>
  <c r="O1104" i="1"/>
  <c r="P1104" i="1" s="1"/>
  <c r="S1104" i="1" s="1"/>
  <c r="O1105" i="1"/>
  <c r="P1105" i="1" s="1"/>
  <c r="S1105" i="1" s="1"/>
  <c r="O1106" i="1"/>
  <c r="P1106" i="1" s="1"/>
  <c r="S1106" i="1" s="1"/>
  <c r="O1107" i="1"/>
  <c r="P1107" i="1" s="1"/>
  <c r="S1107" i="1" s="1"/>
  <c r="O1108" i="1"/>
  <c r="P1108" i="1" s="1"/>
  <c r="S1108" i="1" s="1"/>
  <c r="O1109" i="1"/>
  <c r="P1109" i="1" s="1"/>
  <c r="S1109" i="1" s="1"/>
  <c r="O1110" i="1"/>
  <c r="P1110" i="1" s="1"/>
  <c r="S1110" i="1" s="1"/>
  <c r="O1111" i="1"/>
  <c r="P1111" i="1" s="1"/>
  <c r="S1111" i="1" s="1"/>
  <c r="O1112" i="1"/>
  <c r="P1112" i="1" s="1"/>
  <c r="S1112" i="1" s="1"/>
  <c r="O1113" i="1"/>
  <c r="P1113" i="1" s="1"/>
  <c r="S1113" i="1" s="1"/>
  <c r="O1114" i="1"/>
  <c r="P1114" i="1" s="1"/>
  <c r="S1114" i="1" s="1"/>
  <c r="O1115" i="1"/>
  <c r="P1115" i="1" s="1"/>
  <c r="S1115" i="1" s="1"/>
  <c r="O1116" i="1"/>
  <c r="P1116" i="1" s="1"/>
  <c r="S1116" i="1" s="1"/>
  <c r="O1117" i="1"/>
  <c r="P1117" i="1" s="1"/>
  <c r="S1117" i="1" s="1"/>
  <c r="O1118" i="1"/>
  <c r="P1118" i="1" s="1"/>
  <c r="S1118" i="1" s="1"/>
  <c r="O1119" i="1"/>
  <c r="P1119" i="1" s="1"/>
  <c r="S1119" i="1" s="1"/>
  <c r="O1120" i="1"/>
  <c r="P1120" i="1" s="1"/>
  <c r="S1120" i="1" s="1"/>
  <c r="O1121" i="1"/>
  <c r="P1121" i="1" s="1"/>
  <c r="S1121" i="1" s="1"/>
  <c r="O1122" i="1"/>
  <c r="P1122" i="1" s="1"/>
  <c r="S1122" i="1" s="1"/>
  <c r="O1123" i="1"/>
  <c r="P1123" i="1" s="1"/>
  <c r="S1123" i="1" s="1"/>
  <c r="O1124" i="1"/>
  <c r="P1124" i="1" s="1"/>
  <c r="S1124" i="1" s="1"/>
  <c r="O1125" i="1"/>
  <c r="P1125" i="1" s="1"/>
  <c r="S1125" i="1" s="1"/>
  <c r="O1126" i="1"/>
  <c r="P1126" i="1" s="1"/>
  <c r="S1126" i="1" s="1"/>
  <c r="O1127" i="1"/>
  <c r="P1127" i="1" s="1"/>
  <c r="S1127" i="1" s="1"/>
  <c r="O1128" i="1"/>
  <c r="P1128" i="1" s="1"/>
  <c r="S1128" i="1" s="1"/>
  <c r="O1129" i="1"/>
  <c r="P1129" i="1" s="1"/>
  <c r="S1129" i="1" s="1"/>
  <c r="O1130" i="1"/>
  <c r="P1130" i="1" s="1"/>
  <c r="S1130" i="1" s="1"/>
  <c r="O1131" i="1"/>
  <c r="P1131" i="1" s="1"/>
  <c r="S1131" i="1" s="1"/>
  <c r="O1132" i="1"/>
  <c r="P1132" i="1" s="1"/>
  <c r="S1132" i="1" s="1"/>
  <c r="O1133" i="1"/>
  <c r="P1133" i="1" s="1"/>
  <c r="S1133" i="1" s="1"/>
  <c r="O1134" i="1"/>
  <c r="P1134" i="1" s="1"/>
  <c r="S1134" i="1" s="1"/>
  <c r="O1135" i="1"/>
  <c r="P1135" i="1" s="1"/>
  <c r="S1135" i="1" s="1"/>
  <c r="O1136" i="1"/>
  <c r="P1136" i="1" s="1"/>
  <c r="S1136" i="1" s="1"/>
  <c r="O1137" i="1"/>
  <c r="P1137" i="1" s="1"/>
  <c r="S1137" i="1" s="1"/>
  <c r="O1138" i="1"/>
  <c r="P1138" i="1" s="1"/>
  <c r="S1138" i="1" s="1"/>
  <c r="O1139" i="1"/>
  <c r="P1139" i="1" s="1"/>
  <c r="S1139" i="1" s="1"/>
  <c r="O1140" i="1"/>
  <c r="P1140" i="1" s="1"/>
  <c r="S1140" i="1" s="1"/>
  <c r="O1141" i="1"/>
  <c r="P1141" i="1" s="1"/>
  <c r="S1141" i="1" s="1"/>
  <c r="O1142" i="1"/>
  <c r="P1142" i="1" s="1"/>
  <c r="S1142" i="1" s="1"/>
  <c r="O1143" i="1"/>
  <c r="P1143" i="1" s="1"/>
  <c r="S1143" i="1" s="1"/>
  <c r="O1144" i="1"/>
  <c r="P1144" i="1" s="1"/>
  <c r="S1144" i="1" s="1"/>
  <c r="O1145" i="1"/>
  <c r="P1145" i="1" s="1"/>
  <c r="S1145" i="1" s="1"/>
  <c r="O1146" i="1"/>
  <c r="P1146" i="1" s="1"/>
  <c r="S1146" i="1" s="1"/>
  <c r="O1147" i="1"/>
  <c r="P1147" i="1" s="1"/>
  <c r="S1147" i="1" s="1"/>
  <c r="O1148" i="1"/>
  <c r="P1148" i="1" s="1"/>
  <c r="S1148" i="1" s="1"/>
  <c r="O1149" i="1"/>
  <c r="P1149" i="1" s="1"/>
  <c r="S1149" i="1" s="1"/>
  <c r="O1150" i="1"/>
  <c r="P1150" i="1" s="1"/>
  <c r="S1150" i="1" s="1"/>
  <c r="O1151" i="1"/>
  <c r="P1151" i="1" s="1"/>
  <c r="S1151" i="1" s="1"/>
  <c r="O1152" i="1"/>
  <c r="P1152" i="1" s="1"/>
  <c r="S1152" i="1" s="1"/>
  <c r="O1153" i="1"/>
  <c r="P1153" i="1" s="1"/>
  <c r="S1153" i="1" s="1"/>
  <c r="O1154" i="1"/>
  <c r="P1154" i="1" s="1"/>
  <c r="S1154" i="1" s="1"/>
  <c r="O1155" i="1"/>
  <c r="P1155" i="1" s="1"/>
  <c r="S1155" i="1" s="1"/>
  <c r="O1156" i="1"/>
  <c r="P1156" i="1" s="1"/>
  <c r="S1156" i="1" s="1"/>
  <c r="O1157" i="1"/>
  <c r="P1157" i="1" s="1"/>
  <c r="S1157" i="1" s="1"/>
  <c r="O1158" i="1"/>
  <c r="P1158" i="1" s="1"/>
  <c r="S1158" i="1" s="1"/>
  <c r="O1159" i="1"/>
  <c r="P1159" i="1" s="1"/>
  <c r="S1159" i="1" s="1"/>
  <c r="O1160" i="1"/>
  <c r="P1160" i="1" s="1"/>
  <c r="S1160" i="1" s="1"/>
  <c r="O1161" i="1"/>
  <c r="P1161" i="1" s="1"/>
  <c r="S1161" i="1" s="1"/>
  <c r="O1162" i="1"/>
  <c r="P1162" i="1" s="1"/>
  <c r="S1162" i="1" s="1"/>
  <c r="O1163" i="1"/>
  <c r="P1163" i="1" s="1"/>
  <c r="S1163" i="1" s="1"/>
  <c r="O1164" i="1"/>
  <c r="P1164" i="1" s="1"/>
  <c r="S1164" i="1" s="1"/>
  <c r="O1165" i="1"/>
  <c r="P1165" i="1" s="1"/>
  <c r="S1165" i="1" s="1"/>
  <c r="O1166" i="1"/>
  <c r="P1166" i="1" s="1"/>
  <c r="S1166" i="1" s="1"/>
  <c r="O1167" i="1"/>
  <c r="P1167" i="1" s="1"/>
  <c r="S1167" i="1" s="1"/>
  <c r="O1168" i="1"/>
  <c r="P1168" i="1" s="1"/>
  <c r="S1168" i="1" s="1"/>
  <c r="O1169" i="1"/>
  <c r="P1169" i="1" s="1"/>
  <c r="S1169" i="1" s="1"/>
  <c r="O1170" i="1"/>
  <c r="P1170" i="1" s="1"/>
  <c r="S1170" i="1" s="1"/>
  <c r="O1171" i="1"/>
  <c r="P1171" i="1" s="1"/>
  <c r="S1171" i="1" s="1"/>
  <c r="O1172" i="1"/>
  <c r="P1172" i="1" s="1"/>
  <c r="S1172" i="1" s="1"/>
  <c r="O1173" i="1"/>
  <c r="P1173" i="1" s="1"/>
  <c r="S1173" i="1" s="1"/>
  <c r="O1174" i="1"/>
  <c r="P1174" i="1" s="1"/>
  <c r="S1174" i="1" s="1"/>
  <c r="O1175" i="1"/>
  <c r="P1175" i="1" s="1"/>
  <c r="S1175" i="1" s="1"/>
  <c r="O1176" i="1"/>
  <c r="P1176" i="1" s="1"/>
  <c r="S1176" i="1" s="1"/>
  <c r="O1177" i="1"/>
  <c r="P1177" i="1" s="1"/>
  <c r="S1177" i="1" s="1"/>
  <c r="O1178" i="1"/>
  <c r="P1178" i="1" s="1"/>
  <c r="S1178" i="1" s="1"/>
  <c r="O1179" i="1"/>
  <c r="P1179" i="1" s="1"/>
  <c r="S1179" i="1" s="1"/>
  <c r="O1180" i="1"/>
  <c r="P1180" i="1" s="1"/>
  <c r="S1180" i="1" s="1"/>
  <c r="O1181" i="1"/>
  <c r="P1181" i="1" s="1"/>
  <c r="S1181" i="1" s="1"/>
  <c r="O1182" i="1"/>
  <c r="P1182" i="1" s="1"/>
  <c r="S1182" i="1" s="1"/>
  <c r="O1183" i="1"/>
  <c r="P1183" i="1" s="1"/>
  <c r="S1183" i="1" s="1"/>
  <c r="O1184" i="1"/>
  <c r="P1184" i="1" s="1"/>
  <c r="S1184" i="1" s="1"/>
  <c r="O1185" i="1"/>
  <c r="P1185" i="1" s="1"/>
  <c r="S1185" i="1" s="1"/>
  <c r="O1186" i="1"/>
  <c r="P1186" i="1" s="1"/>
  <c r="S1186" i="1" s="1"/>
  <c r="O1187" i="1"/>
  <c r="P1187" i="1" s="1"/>
  <c r="S1187" i="1" s="1"/>
  <c r="O1188" i="1"/>
  <c r="P1188" i="1" s="1"/>
  <c r="S1188" i="1" s="1"/>
  <c r="O1189" i="1"/>
  <c r="P1189" i="1" s="1"/>
  <c r="S1189" i="1" s="1"/>
  <c r="O1190" i="1"/>
  <c r="P1190" i="1" s="1"/>
  <c r="S1190" i="1" s="1"/>
  <c r="O1191" i="1"/>
  <c r="P1191" i="1" s="1"/>
  <c r="S1191" i="1" s="1"/>
  <c r="O1192" i="1"/>
  <c r="P1192" i="1" s="1"/>
  <c r="S1192" i="1" s="1"/>
  <c r="O1193" i="1"/>
  <c r="P1193" i="1" s="1"/>
  <c r="S1193" i="1" s="1"/>
  <c r="O1194" i="1"/>
  <c r="P1194" i="1" s="1"/>
  <c r="S1194" i="1" s="1"/>
  <c r="O1195" i="1"/>
  <c r="P1195" i="1" s="1"/>
  <c r="S1195" i="1" s="1"/>
  <c r="O1196" i="1"/>
  <c r="P1196" i="1" s="1"/>
  <c r="S1196" i="1" s="1"/>
  <c r="O1197" i="1"/>
  <c r="P1197" i="1" s="1"/>
  <c r="S1197" i="1" s="1"/>
  <c r="O1198" i="1"/>
  <c r="P1198" i="1" s="1"/>
  <c r="S1198" i="1" s="1"/>
  <c r="O1199" i="1"/>
  <c r="P1199" i="1" s="1"/>
  <c r="S1199" i="1" s="1"/>
  <c r="O1200" i="1"/>
  <c r="P1200" i="1" s="1"/>
  <c r="S1200" i="1" s="1"/>
  <c r="O1201" i="1"/>
  <c r="P1201" i="1" s="1"/>
  <c r="S1201" i="1" s="1"/>
  <c r="O1202" i="1"/>
  <c r="P1202" i="1" s="1"/>
  <c r="S1202" i="1" s="1"/>
  <c r="O1203" i="1"/>
  <c r="P1203" i="1" s="1"/>
  <c r="S1203" i="1" s="1"/>
  <c r="O1204" i="1"/>
  <c r="P1204" i="1" s="1"/>
  <c r="S1204" i="1" s="1"/>
  <c r="O1205" i="1"/>
  <c r="P1205" i="1" s="1"/>
  <c r="S1205" i="1" s="1"/>
  <c r="O1206" i="1"/>
  <c r="P1206" i="1" s="1"/>
  <c r="S1206" i="1" s="1"/>
  <c r="O1207" i="1"/>
  <c r="P1207" i="1" s="1"/>
  <c r="S1207" i="1" s="1"/>
  <c r="O1208" i="1"/>
  <c r="P1208" i="1" s="1"/>
  <c r="S1208" i="1" s="1"/>
  <c r="O1209" i="1"/>
  <c r="P1209" i="1" s="1"/>
  <c r="S1209" i="1" s="1"/>
  <c r="O1210" i="1"/>
  <c r="P1210" i="1" s="1"/>
  <c r="S1210" i="1" s="1"/>
  <c r="O1211" i="1"/>
  <c r="P1211" i="1" s="1"/>
  <c r="S1211" i="1" s="1"/>
  <c r="O1212" i="1"/>
  <c r="P1212" i="1" s="1"/>
  <c r="S1212" i="1" s="1"/>
  <c r="O1213" i="1"/>
  <c r="P1213" i="1" s="1"/>
  <c r="S1213" i="1" s="1"/>
  <c r="O1214" i="1"/>
  <c r="P1214" i="1" s="1"/>
  <c r="S1214" i="1" s="1"/>
  <c r="O1215" i="1"/>
  <c r="P1215" i="1" s="1"/>
  <c r="S1215" i="1" s="1"/>
  <c r="O1216" i="1"/>
  <c r="P1216" i="1" s="1"/>
  <c r="S1216" i="1" s="1"/>
  <c r="O1217" i="1"/>
  <c r="P1217" i="1" s="1"/>
  <c r="S1217" i="1" s="1"/>
  <c r="O1218" i="1"/>
  <c r="P1218" i="1" s="1"/>
  <c r="S1218" i="1" s="1"/>
  <c r="O1219" i="1"/>
  <c r="P1219" i="1" s="1"/>
  <c r="S1219" i="1" s="1"/>
  <c r="O1220" i="1"/>
  <c r="P1220" i="1" s="1"/>
  <c r="S1220" i="1" s="1"/>
  <c r="O1221" i="1"/>
  <c r="P1221" i="1" s="1"/>
  <c r="S1221" i="1" s="1"/>
  <c r="O1222" i="1"/>
  <c r="P1222" i="1" s="1"/>
  <c r="S1222" i="1" s="1"/>
  <c r="O1223" i="1"/>
  <c r="P1223" i="1" s="1"/>
  <c r="S1223" i="1" s="1"/>
  <c r="O1224" i="1"/>
  <c r="P1224" i="1" s="1"/>
  <c r="S1224" i="1" s="1"/>
  <c r="O1225" i="1"/>
  <c r="P1225" i="1" s="1"/>
  <c r="S1225" i="1" s="1"/>
  <c r="O1226" i="1"/>
  <c r="P1226" i="1" s="1"/>
  <c r="S1226" i="1" s="1"/>
  <c r="O1227" i="1"/>
  <c r="P1227" i="1" s="1"/>
  <c r="S1227" i="1" s="1"/>
  <c r="O1228" i="1"/>
  <c r="P1228" i="1" s="1"/>
  <c r="S1228" i="1" s="1"/>
  <c r="O1229" i="1"/>
  <c r="P1229" i="1" s="1"/>
  <c r="S1229" i="1" s="1"/>
  <c r="O1230" i="1"/>
  <c r="P1230" i="1" s="1"/>
  <c r="S1230" i="1" s="1"/>
  <c r="O1231" i="1"/>
  <c r="P1231" i="1" s="1"/>
  <c r="S1231" i="1" s="1"/>
  <c r="O1232" i="1"/>
  <c r="P1232" i="1" s="1"/>
  <c r="S1232" i="1" s="1"/>
  <c r="O1233" i="1"/>
  <c r="P1233" i="1" s="1"/>
  <c r="S1233" i="1" s="1"/>
  <c r="O1234" i="1"/>
  <c r="P1234" i="1" s="1"/>
  <c r="S1234" i="1" s="1"/>
  <c r="O1235" i="1"/>
  <c r="P1235" i="1" s="1"/>
  <c r="S1235" i="1" s="1"/>
  <c r="O1236" i="1"/>
  <c r="P1236" i="1" s="1"/>
  <c r="S1236" i="1" s="1"/>
  <c r="O1237" i="1"/>
  <c r="P1237" i="1" s="1"/>
  <c r="S1237" i="1" s="1"/>
  <c r="O1238" i="1"/>
  <c r="P1238" i="1" s="1"/>
  <c r="S1238" i="1" s="1"/>
  <c r="O1239" i="1"/>
  <c r="P1239" i="1" s="1"/>
  <c r="S1239" i="1" s="1"/>
  <c r="O1240" i="1"/>
  <c r="P1240" i="1" s="1"/>
  <c r="S1240" i="1" s="1"/>
  <c r="O1241" i="1"/>
  <c r="P1241" i="1" s="1"/>
  <c r="S1241" i="1" s="1"/>
  <c r="O1242" i="1"/>
  <c r="P1242" i="1" s="1"/>
  <c r="S1242" i="1" s="1"/>
  <c r="O1243" i="1"/>
  <c r="P1243" i="1" s="1"/>
  <c r="S1243" i="1" s="1"/>
  <c r="O1244" i="1"/>
  <c r="P1244" i="1" s="1"/>
  <c r="S1244" i="1" s="1"/>
  <c r="O1245" i="1"/>
  <c r="P1245" i="1" s="1"/>
  <c r="S1245" i="1" s="1"/>
  <c r="O1246" i="1"/>
  <c r="P1246" i="1" s="1"/>
  <c r="S1246" i="1" s="1"/>
  <c r="O1247" i="1"/>
  <c r="P1247" i="1" s="1"/>
  <c r="S1247" i="1" s="1"/>
  <c r="O1248" i="1"/>
  <c r="P1248" i="1" s="1"/>
  <c r="S1248" i="1" s="1"/>
  <c r="O1249" i="1"/>
  <c r="P1249" i="1" s="1"/>
  <c r="S1249" i="1" s="1"/>
  <c r="O1250" i="1"/>
  <c r="P1250" i="1" s="1"/>
  <c r="S1250" i="1" s="1"/>
  <c r="O1251" i="1"/>
  <c r="P1251" i="1" s="1"/>
  <c r="S1251" i="1" s="1"/>
  <c r="O1252" i="1"/>
  <c r="P1252" i="1" s="1"/>
  <c r="S1252" i="1" s="1"/>
  <c r="O1253" i="1"/>
  <c r="P1253" i="1" s="1"/>
  <c r="S1253" i="1" s="1"/>
  <c r="O1254" i="1"/>
  <c r="P1254" i="1" s="1"/>
  <c r="S1254" i="1" s="1"/>
  <c r="O1255" i="1"/>
  <c r="P1255" i="1" s="1"/>
  <c r="S1255" i="1" s="1"/>
  <c r="O1256" i="1"/>
  <c r="P1256" i="1" s="1"/>
  <c r="S1256" i="1" s="1"/>
  <c r="O1257" i="1"/>
  <c r="P1257" i="1" s="1"/>
  <c r="S1257" i="1" s="1"/>
  <c r="O1258" i="1"/>
  <c r="P1258" i="1" s="1"/>
  <c r="S1258" i="1" s="1"/>
  <c r="O1259" i="1"/>
  <c r="P1259" i="1" s="1"/>
  <c r="S1259" i="1" s="1"/>
  <c r="O1260" i="1"/>
  <c r="P1260" i="1" s="1"/>
  <c r="S1260" i="1" s="1"/>
  <c r="O1261" i="1"/>
  <c r="P1261" i="1" s="1"/>
  <c r="S1261" i="1" s="1"/>
  <c r="O1262" i="1"/>
  <c r="P1262" i="1" s="1"/>
  <c r="S1262" i="1" s="1"/>
  <c r="O1263" i="1"/>
  <c r="P1263" i="1" s="1"/>
  <c r="S1263" i="1" s="1"/>
  <c r="O1264" i="1"/>
  <c r="P1264" i="1" s="1"/>
  <c r="S1264" i="1" s="1"/>
  <c r="O1265" i="1"/>
  <c r="P1265" i="1" s="1"/>
  <c r="S1265" i="1" s="1"/>
  <c r="O1266" i="1"/>
  <c r="P1266" i="1" s="1"/>
  <c r="S1266" i="1" s="1"/>
  <c r="O1267" i="1"/>
  <c r="P1267" i="1" s="1"/>
  <c r="S1267" i="1" s="1"/>
  <c r="O1268" i="1"/>
  <c r="P1268" i="1" s="1"/>
  <c r="S1268" i="1" s="1"/>
  <c r="O1269" i="1"/>
  <c r="P1269" i="1" s="1"/>
  <c r="S1269" i="1" s="1"/>
  <c r="O1270" i="1"/>
  <c r="P1270" i="1" s="1"/>
  <c r="S1270" i="1" s="1"/>
  <c r="O1271" i="1"/>
  <c r="P1271" i="1" s="1"/>
  <c r="S1271" i="1" s="1"/>
  <c r="O1272" i="1"/>
  <c r="P1272" i="1" s="1"/>
  <c r="S1272" i="1" s="1"/>
  <c r="O1273" i="1"/>
  <c r="P1273" i="1" s="1"/>
  <c r="S1273" i="1" s="1"/>
  <c r="O1274" i="1"/>
  <c r="P1274" i="1" s="1"/>
  <c r="S1274" i="1" s="1"/>
  <c r="O1275" i="1"/>
  <c r="P1275" i="1" s="1"/>
  <c r="S1275" i="1" s="1"/>
  <c r="O1276" i="1"/>
  <c r="P1276" i="1" s="1"/>
  <c r="S1276" i="1" s="1"/>
  <c r="O1277" i="1"/>
  <c r="P1277" i="1" s="1"/>
  <c r="S1277" i="1" s="1"/>
  <c r="O1278" i="1"/>
  <c r="P1278" i="1" s="1"/>
  <c r="S1278" i="1" s="1"/>
  <c r="O1279" i="1"/>
  <c r="P1279" i="1" s="1"/>
  <c r="S1279" i="1" s="1"/>
  <c r="O1280" i="1"/>
  <c r="P1280" i="1" s="1"/>
  <c r="S1280" i="1" s="1"/>
  <c r="O1281" i="1"/>
  <c r="P1281" i="1" s="1"/>
  <c r="S1281" i="1" s="1"/>
  <c r="O1282" i="1"/>
  <c r="P1282" i="1" s="1"/>
  <c r="S1282" i="1" s="1"/>
  <c r="O1283" i="1"/>
  <c r="P1283" i="1" s="1"/>
  <c r="S1283" i="1" s="1"/>
  <c r="O1284" i="1"/>
  <c r="P1284" i="1" s="1"/>
  <c r="S1284" i="1" s="1"/>
  <c r="O1285" i="1"/>
  <c r="P1285" i="1" s="1"/>
  <c r="S1285" i="1" s="1"/>
  <c r="O1286" i="1"/>
  <c r="P1286" i="1" s="1"/>
  <c r="S1286" i="1" s="1"/>
  <c r="O1287" i="1"/>
  <c r="P1287" i="1" s="1"/>
  <c r="S1287" i="1" s="1"/>
  <c r="O1288" i="1"/>
  <c r="P1288" i="1" s="1"/>
  <c r="S1288" i="1" s="1"/>
  <c r="O1289" i="1"/>
  <c r="P1289" i="1" s="1"/>
  <c r="S1289" i="1" s="1"/>
  <c r="O1290" i="1"/>
  <c r="P1290" i="1" s="1"/>
  <c r="S1290" i="1" s="1"/>
  <c r="O1291" i="1"/>
  <c r="P1291" i="1" s="1"/>
  <c r="S1291" i="1" s="1"/>
  <c r="O1292" i="1"/>
  <c r="P1292" i="1" s="1"/>
  <c r="S1292" i="1" s="1"/>
  <c r="O1293" i="1"/>
  <c r="P1293" i="1" s="1"/>
  <c r="S1293" i="1" s="1"/>
  <c r="O1294" i="1"/>
  <c r="P1294" i="1" s="1"/>
  <c r="S1294" i="1" s="1"/>
  <c r="O1295" i="1"/>
  <c r="P1295" i="1" s="1"/>
  <c r="S1295" i="1" s="1"/>
  <c r="O1296" i="1"/>
  <c r="P1296" i="1" s="1"/>
  <c r="S1296" i="1" s="1"/>
  <c r="O1297" i="1"/>
  <c r="P1297" i="1" s="1"/>
  <c r="S1297" i="1" s="1"/>
  <c r="O1298" i="1"/>
  <c r="P1298" i="1" s="1"/>
  <c r="S1298" i="1" s="1"/>
  <c r="O1299" i="1"/>
  <c r="P1299" i="1" s="1"/>
  <c r="S1299" i="1" s="1"/>
  <c r="O1300" i="1"/>
  <c r="P1300" i="1" s="1"/>
  <c r="S1300" i="1" s="1"/>
  <c r="O1301" i="1"/>
  <c r="P1301" i="1" s="1"/>
  <c r="S1301" i="1" s="1"/>
  <c r="O1302" i="1"/>
  <c r="P1302" i="1" s="1"/>
  <c r="S1302" i="1" s="1"/>
  <c r="O1303" i="1"/>
  <c r="P1303" i="1" s="1"/>
  <c r="S1303" i="1" s="1"/>
  <c r="O1304" i="1"/>
  <c r="P1304" i="1" s="1"/>
  <c r="S1304" i="1" s="1"/>
  <c r="O1305" i="1"/>
  <c r="P1305" i="1" s="1"/>
  <c r="S1305" i="1" s="1"/>
  <c r="O1306" i="1"/>
  <c r="P1306" i="1" s="1"/>
  <c r="S1306" i="1" s="1"/>
  <c r="O1307" i="1"/>
  <c r="P1307" i="1" s="1"/>
  <c r="S1307" i="1" s="1"/>
  <c r="O1308" i="1"/>
  <c r="P1308" i="1" s="1"/>
  <c r="S1308" i="1" s="1"/>
  <c r="O1309" i="1"/>
  <c r="P1309" i="1" s="1"/>
  <c r="S1309" i="1" s="1"/>
  <c r="O1310" i="1"/>
  <c r="P1310" i="1" s="1"/>
  <c r="S1310" i="1" s="1"/>
  <c r="O1311" i="1"/>
  <c r="P1311" i="1" s="1"/>
  <c r="S1311" i="1" s="1"/>
  <c r="O1312" i="1"/>
  <c r="P1312" i="1" s="1"/>
  <c r="S1312" i="1" s="1"/>
  <c r="O1313" i="1"/>
  <c r="P1313" i="1" s="1"/>
  <c r="S1313" i="1" s="1"/>
  <c r="O1314" i="1"/>
  <c r="P1314" i="1" s="1"/>
  <c r="S1314" i="1" s="1"/>
  <c r="O1316" i="1"/>
  <c r="P1316" i="1" s="1"/>
  <c r="S1316" i="1" s="1"/>
  <c r="O1317" i="1"/>
  <c r="P1317" i="1" s="1"/>
  <c r="S1317" i="1" s="1"/>
  <c r="O1318" i="1"/>
  <c r="P1318" i="1" s="1"/>
  <c r="S1318" i="1" s="1"/>
  <c r="O1319" i="1"/>
  <c r="P1319" i="1" s="1"/>
  <c r="S1319" i="1" s="1"/>
  <c r="O1320" i="1"/>
  <c r="P1320" i="1" s="1"/>
  <c r="S1320" i="1" s="1"/>
  <c r="O1321" i="1"/>
  <c r="P1321" i="1" s="1"/>
  <c r="S1321" i="1" s="1"/>
  <c r="O1322" i="1"/>
  <c r="P1322" i="1" s="1"/>
  <c r="S1322" i="1" s="1"/>
  <c r="O1323" i="1"/>
  <c r="P1323" i="1" s="1"/>
  <c r="S1323" i="1" s="1"/>
  <c r="O1324" i="1"/>
  <c r="P1324" i="1" s="1"/>
  <c r="S1324" i="1" s="1"/>
  <c r="O1325" i="1"/>
  <c r="P1325" i="1" s="1"/>
  <c r="S1325" i="1" s="1"/>
  <c r="O1326" i="1"/>
  <c r="P1326" i="1" s="1"/>
  <c r="S1326" i="1" s="1"/>
  <c r="O1327" i="1"/>
  <c r="P1327" i="1" s="1"/>
  <c r="S1327" i="1" s="1"/>
  <c r="O1328" i="1"/>
  <c r="P1328" i="1" s="1"/>
  <c r="S1328" i="1" s="1"/>
  <c r="O1329" i="1"/>
  <c r="P1329" i="1" s="1"/>
  <c r="S1329" i="1" s="1"/>
  <c r="O1330" i="1"/>
  <c r="P1330" i="1" s="1"/>
  <c r="S1330" i="1" s="1"/>
  <c r="O1331" i="1"/>
  <c r="P1331" i="1" s="1"/>
  <c r="S1331" i="1" s="1"/>
  <c r="O1332" i="1"/>
  <c r="P1332" i="1" s="1"/>
  <c r="S1332" i="1" s="1"/>
  <c r="O1333" i="1"/>
  <c r="P1333" i="1" s="1"/>
  <c r="S1333" i="1" s="1"/>
  <c r="O1334" i="1"/>
  <c r="P1334" i="1" s="1"/>
  <c r="S1334" i="1" s="1"/>
  <c r="O1335" i="1"/>
  <c r="P1335" i="1" s="1"/>
  <c r="S1335" i="1" s="1"/>
  <c r="O1336" i="1"/>
  <c r="P1336" i="1" s="1"/>
  <c r="S1336" i="1" s="1"/>
  <c r="O1337" i="1"/>
  <c r="P1337" i="1" s="1"/>
  <c r="S1337" i="1" s="1"/>
  <c r="O1338" i="1"/>
  <c r="P1338" i="1" s="1"/>
  <c r="S1338" i="1" s="1"/>
  <c r="O1339" i="1"/>
  <c r="P1339" i="1" s="1"/>
  <c r="S1339" i="1" s="1"/>
  <c r="O1340" i="1"/>
  <c r="P1340" i="1" s="1"/>
  <c r="S1340" i="1" s="1"/>
  <c r="O1341" i="1"/>
  <c r="P1341" i="1" s="1"/>
  <c r="S1341" i="1" s="1"/>
  <c r="O1342" i="1"/>
  <c r="P1342" i="1" s="1"/>
  <c r="S1342" i="1" s="1"/>
  <c r="O1343" i="1"/>
  <c r="P1343" i="1" s="1"/>
  <c r="S1343" i="1" s="1"/>
  <c r="O1344" i="1"/>
  <c r="P1344" i="1" s="1"/>
  <c r="S1344" i="1" s="1"/>
  <c r="O1345" i="1"/>
  <c r="P1345" i="1" s="1"/>
  <c r="S1345" i="1" s="1"/>
  <c r="O1346" i="1"/>
  <c r="P1346" i="1" s="1"/>
  <c r="S1346" i="1" s="1"/>
  <c r="O1347" i="1"/>
  <c r="P1347" i="1" s="1"/>
  <c r="S1347" i="1" s="1"/>
  <c r="O1348" i="1"/>
  <c r="P1348" i="1" s="1"/>
  <c r="S1348" i="1" s="1"/>
  <c r="O1349" i="1"/>
  <c r="P1349" i="1" s="1"/>
  <c r="S1349" i="1" s="1"/>
  <c r="O1350" i="1"/>
  <c r="P1350" i="1" s="1"/>
  <c r="S1350" i="1" s="1"/>
  <c r="O1351" i="1"/>
  <c r="P1351" i="1" s="1"/>
  <c r="S1351" i="1" s="1"/>
  <c r="O1352" i="1"/>
  <c r="P1352" i="1" s="1"/>
  <c r="S1352" i="1" s="1"/>
  <c r="O1353" i="1"/>
  <c r="P1353" i="1" s="1"/>
  <c r="S1353" i="1" s="1"/>
  <c r="O1354" i="1"/>
  <c r="P1354" i="1" s="1"/>
  <c r="S1354" i="1" s="1"/>
  <c r="O1355" i="1"/>
  <c r="P1355" i="1" s="1"/>
  <c r="S1355" i="1" s="1"/>
  <c r="O1356" i="1"/>
  <c r="P1356" i="1" s="1"/>
  <c r="S1356" i="1" s="1"/>
  <c r="O1357" i="1"/>
  <c r="P1357" i="1" s="1"/>
  <c r="S1357" i="1" s="1"/>
  <c r="O1358" i="1"/>
  <c r="P1358" i="1" s="1"/>
  <c r="S1358" i="1" s="1"/>
  <c r="O1359" i="1"/>
  <c r="P1359" i="1" s="1"/>
  <c r="S1359" i="1" s="1"/>
  <c r="O1360" i="1"/>
  <c r="P1360" i="1" s="1"/>
  <c r="S1360" i="1" s="1"/>
  <c r="O1361" i="1"/>
  <c r="P1361" i="1" s="1"/>
  <c r="S1361" i="1" s="1"/>
  <c r="O1362" i="1"/>
  <c r="P1362" i="1" s="1"/>
  <c r="S1362" i="1" s="1"/>
  <c r="O1363" i="1"/>
  <c r="P1363" i="1" s="1"/>
  <c r="S1363" i="1" s="1"/>
  <c r="O1364" i="1"/>
  <c r="P1364" i="1" s="1"/>
  <c r="S1364" i="1" s="1"/>
  <c r="O1365" i="1"/>
  <c r="P1365" i="1" s="1"/>
  <c r="S1365" i="1" s="1"/>
  <c r="O1366" i="1"/>
  <c r="P1366" i="1" s="1"/>
  <c r="S1366" i="1" s="1"/>
  <c r="O1367" i="1"/>
  <c r="P1367" i="1" s="1"/>
  <c r="S1367" i="1" s="1"/>
  <c r="O1368" i="1"/>
  <c r="P1368" i="1" s="1"/>
  <c r="S1368" i="1" s="1"/>
  <c r="O1369" i="1"/>
  <c r="P1369" i="1" s="1"/>
  <c r="S1369" i="1" s="1"/>
  <c r="O1370" i="1"/>
  <c r="P1370" i="1" s="1"/>
  <c r="S1370" i="1" s="1"/>
  <c r="O1371" i="1"/>
  <c r="P1371" i="1" s="1"/>
  <c r="S1371" i="1" s="1"/>
  <c r="O1372" i="1"/>
  <c r="P1372" i="1" s="1"/>
  <c r="S1372" i="1" s="1"/>
  <c r="O1373" i="1"/>
  <c r="P1373" i="1" s="1"/>
  <c r="S1373" i="1" s="1"/>
  <c r="O1374" i="1"/>
  <c r="P1374" i="1" s="1"/>
  <c r="S1374" i="1" s="1"/>
  <c r="O1375" i="1"/>
  <c r="P1375" i="1" s="1"/>
  <c r="S1375" i="1" s="1"/>
  <c r="O1376" i="1"/>
  <c r="P1376" i="1" s="1"/>
  <c r="S1376" i="1" s="1"/>
  <c r="O1377" i="1"/>
  <c r="P1377" i="1" s="1"/>
  <c r="S1377" i="1" s="1"/>
  <c r="O1378" i="1"/>
  <c r="P1378" i="1" s="1"/>
  <c r="S1378" i="1" s="1"/>
  <c r="O1379" i="1"/>
  <c r="P1379" i="1" s="1"/>
  <c r="S1379" i="1" s="1"/>
  <c r="O1380" i="1"/>
  <c r="P1380" i="1" s="1"/>
  <c r="S1380" i="1" s="1"/>
  <c r="O1381" i="1"/>
  <c r="P1381" i="1" s="1"/>
  <c r="S1381" i="1" s="1"/>
  <c r="O1382" i="1"/>
  <c r="P1382" i="1" s="1"/>
  <c r="S1382" i="1" s="1"/>
  <c r="O1383" i="1"/>
  <c r="P1383" i="1" s="1"/>
  <c r="S1383" i="1" s="1"/>
  <c r="O1384" i="1"/>
  <c r="P1384" i="1" s="1"/>
  <c r="S1384" i="1" s="1"/>
  <c r="O1385" i="1"/>
  <c r="P1385" i="1" s="1"/>
  <c r="S1385" i="1" s="1"/>
  <c r="O1386" i="1"/>
  <c r="P1386" i="1" s="1"/>
  <c r="S1386" i="1" s="1"/>
  <c r="O1387" i="1"/>
  <c r="P1387" i="1" s="1"/>
  <c r="S1387" i="1" s="1"/>
  <c r="O1388" i="1"/>
  <c r="P1388" i="1" s="1"/>
  <c r="S1388" i="1" s="1"/>
  <c r="O1389" i="1"/>
  <c r="P1389" i="1" s="1"/>
  <c r="S1389" i="1" s="1"/>
  <c r="O1390" i="1"/>
  <c r="P1390" i="1" s="1"/>
  <c r="S1390" i="1" s="1"/>
  <c r="O1391" i="1"/>
  <c r="P1391" i="1" s="1"/>
  <c r="S1391" i="1" s="1"/>
  <c r="O1392" i="1"/>
  <c r="P1392" i="1" s="1"/>
  <c r="S1392" i="1" s="1"/>
  <c r="O1393" i="1"/>
  <c r="P1393" i="1" s="1"/>
  <c r="S1393" i="1" s="1"/>
  <c r="O1394" i="1"/>
  <c r="P1394" i="1" s="1"/>
  <c r="S1394" i="1" s="1"/>
  <c r="O1395" i="1"/>
  <c r="P1395" i="1" s="1"/>
  <c r="S1395" i="1" s="1"/>
  <c r="O1396" i="1"/>
  <c r="P1396" i="1" s="1"/>
  <c r="S1396" i="1" s="1"/>
  <c r="O1397" i="1"/>
  <c r="P1397" i="1" s="1"/>
  <c r="S1397" i="1" s="1"/>
  <c r="O1398" i="1"/>
  <c r="P1398" i="1" s="1"/>
  <c r="S1398" i="1" s="1"/>
  <c r="O1399" i="1"/>
  <c r="P1399" i="1" s="1"/>
  <c r="S1399" i="1" s="1"/>
  <c r="O1400" i="1"/>
  <c r="P1400" i="1" s="1"/>
  <c r="S1400" i="1" s="1"/>
  <c r="O1401" i="1"/>
  <c r="P1401" i="1" s="1"/>
  <c r="S1401" i="1" s="1"/>
  <c r="O1402" i="1"/>
  <c r="P1402" i="1" s="1"/>
  <c r="S1402" i="1" s="1"/>
  <c r="O1403" i="1"/>
  <c r="P1403" i="1" s="1"/>
  <c r="S1403" i="1" s="1"/>
  <c r="O1404" i="1"/>
  <c r="P1404" i="1" s="1"/>
  <c r="S1404" i="1" s="1"/>
  <c r="O1405" i="1"/>
  <c r="P1405" i="1" s="1"/>
  <c r="S1405" i="1" s="1"/>
  <c r="O1406" i="1"/>
  <c r="P1406" i="1" s="1"/>
  <c r="S1406" i="1" s="1"/>
  <c r="O1407" i="1"/>
  <c r="P1407" i="1" s="1"/>
  <c r="S1407" i="1" s="1"/>
  <c r="O1408" i="1"/>
  <c r="P1408" i="1" s="1"/>
  <c r="S1408" i="1" s="1"/>
  <c r="O1409" i="1"/>
  <c r="P1409" i="1" s="1"/>
  <c r="S1409" i="1" s="1"/>
  <c r="O1410" i="1"/>
  <c r="P1410" i="1" s="1"/>
  <c r="S1410" i="1" s="1"/>
  <c r="O1411" i="1"/>
  <c r="P1411" i="1" s="1"/>
  <c r="S1411" i="1" s="1"/>
  <c r="O1412" i="1"/>
  <c r="P1412" i="1" s="1"/>
  <c r="S1412" i="1" s="1"/>
  <c r="O1413" i="1"/>
  <c r="P1413" i="1" s="1"/>
  <c r="S1413" i="1" s="1"/>
  <c r="O1414" i="1"/>
  <c r="P1414" i="1" s="1"/>
  <c r="S1414" i="1" s="1"/>
  <c r="O1415" i="1"/>
  <c r="P1415" i="1" s="1"/>
  <c r="S1415" i="1" s="1"/>
  <c r="O1416" i="1"/>
  <c r="P1416" i="1" s="1"/>
  <c r="S1416" i="1" s="1"/>
  <c r="O1417" i="1"/>
  <c r="P1417" i="1" s="1"/>
  <c r="S1417" i="1" s="1"/>
  <c r="O1418" i="1"/>
  <c r="P1418" i="1" s="1"/>
  <c r="S1418" i="1" s="1"/>
  <c r="O1419" i="1"/>
  <c r="P1419" i="1" s="1"/>
  <c r="S1419" i="1" s="1"/>
  <c r="O1420" i="1"/>
  <c r="P1420" i="1" s="1"/>
  <c r="S1420" i="1" s="1"/>
  <c r="O1421" i="1"/>
  <c r="P1421" i="1" s="1"/>
  <c r="S1421" i="1" s="1"/>
  <c r="O1422" i="1"/>
  <c r="P1422" i="1" s="1"/>
  <c r="S1422" i="1" s="1"/>
  <c r="O1423" i="1"/>
  <c r="P1423" i="1" s="1"/>
  <c r="S1423" i="1" s="1"/>
  <c r="P1424" i="1"/>
  <c r="S1424" i="1" s="1"/>
  <c r="O1425" i="1"/>
  <c r="P1425" i="1" s="1"/>
  <c r="S1425" i="1" s="1"/>
  <c r="O1426" i="1"/>
  <c r="P1426" i="1" s="1"/>
  <c r="S1426" i="1" s="1"/>
  <c r="O1427" i="1"/>
  <c r="P1427" i="1" s="1"/>
  <c r="S1427" i="1" s="1"/>
  <c r="O1428" i="1"/>
  <c r="P1428" i="1" s="1"/>
  <c r="S1428" i="1" s="1"/>
  <c r="O1429" i="1"/>
  <c r="P1429" i="1" s="1"/>
  <c r="S1429" i="1" s="1"/>
  <c r="O1430" i="1"/>
  <c r="P1430" i="1" s="1"/>
  <c r="S1430" i="1" s="1"/>
  <c r="O1431" i="1"/>
  <c r="P1431" i="1" s="1"/>
  <c r="S1431" i="1" s="1"/>
  <c r="O1432" i="1"/>
  <c r="P1432" i="1" s="1"/>
  <c r="S1432" i="1" s="1"/>
  <c r="O1433" i="1"/>
  <c r="P1433" i="1" s="1"/>
  <c r="S1433" i="1" s="1"/>
  <c r="O1434" i="1"/>
  <c r="P1434" i="1" s="1"/>
  <c r="S1434" i="1" s="1"/>
  <c r="O1435" i="1"/>
  <c r="P1435" i="1" s="1"/>
  <c r="S1435" i="1" s="1"/>
  <c r="O1436" i="1"/>
  <c r="P1436" i="1" s="1"/>
  <c r="S1436" i="1" s="1"/>
  <c r="O1437" i="1"/>
  <c r="P1437" i="1" s="1"/>
  <c r="S1437" i="1" s="1"/>
  <c r="O1438" i="1"/>
  <c r="P1438" i="1" s="1"/>
  <c r="S1438" i="1" s="1"/>
  <c r="O1439" i="1"/>
  <c r="P1439" i="1" s="1"/>
  <c r="S1439" i="1" s="1"/>
  <c r="O1440" i="1"/>
  <c r="P1440" i="1" s="1"/>
  <c r="S1440" i="1" s="1"/>
  <c r="O1441" i="1"/>
  <c r="P1441" i="1" s="1"/>
  <c r="S1441" i="1" s="1"/>
  <c r="O1442" i="1"/>
  <c r="P1442" i="1" s="1"/>
  <c r="S1442" i="1" s="1"/>
  <c r="O1443" i="1"/>
  <c r="P1443" i="1" s="1"/>
  <c r="S1443" i="1" s="1"/>
  <c r="O1444" i="1"/>
  <c r="P1444" i="1" s="1"/>
  <c r="S1444" i="1" s="1"/>
  <c r="O1445" i="1"/>
  <c r="P1445" i="1" s="1"/>
  <c r="S1445" i="1" s="1"/>
  <c r="O1446" i="1"/>
  <c r="P1446" i="1" s="1"/>
  <c r="S1446" i="1" s="1"/>
  <c r="O1447" i="1"/>
  <c r="P1447" i="1" s="1"/>
  <c r="S1447" i="1" s="1"/>
  <c r="O1448" i="1"/>
  <c r="P1448" i="1" s="1"/>
  <c r="S1448" i="1" s="1"/>
  <c r="O1449" i="1"/>
  <c r="P1449" i="1" s="1"/>
  <c r="S1449" i="1" s="1"/>
  <c r="O1450" i="1"/>
  <c r="P1450" i="1" s="1"/>
  <c r="S1450" i="1" s="1"/>
  <c r="O1451" i="1"/>
  <c r="P1451" i="1" s="1"/>
  <c r="S1451" i="1" s="1"/>
  <c r="O1452" i="1"/>
  <c r="P1452" i="1" s="1"/>
  <c r="S1452" i="1" s="1"/>
  <c r="O1453" i="1"/>
  <c r="P1453" i="1" s="1"/>
  <c r="S1453" i="1" s="1"/>
  <c r="O1454" i="1"/>
  <c r="P1454" i="1" s="1"/>
  <c r="S1454" i="1" s="1"/>
  <c r="O1455" i="1"/>
  <c r="P1455" i="1" s="1"/>
  <c r="S1455" i="1" s="1"/>
  <c r="O1456" i="1"/>
  <c r="P1456" i="1" s="1"/>
  <c r="S1456" i="1" s="1"/>
  <c r="O1457" i="1"/>
  <c r="P1457" i="1" s="1"/>
  <c r="S1457" i="1" s="1"/>
  <c r="O1458" i="1"/>
  <c r="P1458" i="1" s="1"/>
  <c r="S1458" i="1" s="1"/>
  <c r="O1459" i="1"/>
  <c r="P1459" i="1" s="1"/>
  <c r="S1459" i="1" s="1"/>
  <c r="O1460" i="1"/>
  <c r="P1460" i="1" s="1"/>
  <c r="S1460" i="1" s="1"/>
  <c r="O1461" i="1"/>
  <c r="P1461" i="1" s="1"/>
  <c r="S1461" i="1" s="1"/>
  <c r="O1462" i="1"/>
  <c r="P1462" i="1" s="1"/>
  <c r="S1462" i="1" s="1"/>
  <c r="O1463" i="1"/>
  <c r="P1463" i="1" s="1"/>
  <c r="S1463" i="1" s="1"/>
  <c r="O1464" i="1"/>
  <c r="P1464" i="1" s="1"/>
  <c r="S1464" i="1" s="1"/>
  <c r="O1465" i="1"/>
  <c r="P1465" i="1" s="1"/>
  <c r="S1465" i="1" s="1"/>
  <c r="O1466" i="1"/>
  <c r="P1466" i="1" s="1"/>
  <c r="S1466" i="1" s="1"/>
  <c r="O1467" i="1"/>
  <c r="P1467" i="1" s="1"/>
  <c r="S1467" i="1" s="1"/>
  <c r="O1468" i="1"/>
  <c r="P1468" i="1" s="1"/>
  <c r="S1468" i="1" s="1"/>
  <c r="O1469" i="1"/>
  <c r="P1469" i="1" s="1"/>
  <c r="S1469" i="1" s="1"/>
  <c r="O1470" i="1"/>
  <c r="P1470" i="1" s="1"/>
  <c r="S1470" i="1" s="1"/>
  <c r="O1471" i="1"/>
  <c r="P1471" i="1" s="1"/>
  <c r="S1471" i="1" s="1"/>
  <c r="O1472" i="1"/>
  <c r="P1472" i="1" s="1"/>
  <c r="S1472" i="1" s="1"/>
  <c r="O1473" i="1"/>
  <c r="P1473" i="1" s="1"/>
  <c r="S1473" i="1" s="1"/>
  <c r="O1474" i="1"/>
  <c r="P1474" i="1" s="1"/>
  <c r="S1474" i="1" s="1"/>
  <c r="O1475" i="1"/>
  <c r="P1475" i="1" s="1"/>
  <c r="S1475" i="1" s="1"/>
  <c r="O1476" i="1"/>
  <c r="P1476" i="1" s="1"/>
  <c r="S1476" i="1" s="1"/>
  <c r="O1477" i="1"/>
  <c r="P1477" i="1" s="1"/>
  <c r="S1477" i="1" s="1"/>
  <c r="O1478" i="1"/>
  <c r="P1478" i="1" s="1"/>
  <c r="S1478" i="1" s="1"/>
  <c r="O1479" i="1"/>
  <c r="P1479" i="1" s="1"/>
  <c r="S1479" i="1" s="1"/>
  <c r="O1480" i="1"/>
  <c r="P1480" i="1" s="1"/>
  <c r="S1480" i="1" s="1"/>
  <c r="O1481" i="1"/>
  <c r="P1481" i="1" s="1"/>
  <c r="S1481" i="1" s="1"/>
  <c r="O1482" i="1"/>
  <c r="P1482" i="1" s="1"/>
  <c r="S1482" i="1" s="1"/>
  <c r="O1483" i="1"/>
  <c r="P1483" i="1" s="1"/>
  <c r="S1483" i="1" s="1"/>
  <c r="O1484" i="1"/>
  <c r="P1484" i="1" s="1"/>
  <c r="S1484" i="1" s="1"/>
  <c r="O1485" i="1"/>
  <c r="P1485" i="1" s="1"/>
  <c r="S1485" i="1" s="1"/>
  <c r="O1486" i="1"/>
  <c r="P1486" i="1" s="1"/>
  <c r="S1486" i="1" s="1"/>
  <c r="O1487" i="1"/>
  <c r="P1487" i="1" s="1"/>
  <c r="S1487" i="1" s="1"/>
  <c r="O1488" i="1"/>
  <c r="P1488" i="1" s="1"/>
  <c r="S1488" i="1" s="1"/>
  <c r="O1489" i="1"/>
  <c r="P1489" i="1" s="1"/>
  <c r="S1489" i="1" s="1"/>
  <c r="O1490" i="1"/>
  <c r="P1490" i="1" s="1"/>
  <c r="S1490" i="1" s="1"/>
  <c r="O1491" i="1"/>
  <c r="P1491" i="1" s="1"/>
  <c r="S1491" i="1" s="1"/>
  <c r="O1492" i="1"/>
  <c r="P1492" i="1" s="1"/>
  <c r="S1492" i="1" s="1"/>
  <c r="O1493" i="1"/>
  <c r="P1493" i="1" s="1"/>
  <c r="S1493" i="1" s="1"/>
  <c r="O1494" i="1"/>
  <c r="P1494" i="1" s="1"/>
  <c r="S1494" i="1" s="1"/>
  <c r="O1495" i="1"/>
  <c r="P1495" i="1" s="1"/>
  <c r="S1495" i="1" s="1"/>
  <c r="O1496" i="1"/>
  <c r="P1496" i="1" s="1"/>
  <c r="S1496" i="1" s="1"/>
  <c r="O1497" i="1"/>
  <c r="P1497" i="1" s="1"/>
  <c r="S1497" i="1" s="1"/>
  <c r="O1498" i="1"/>
  <c r="P1498" i="1" s="1"/>
  <c r="S1498" i="1" s="1"/>
  <c r="O1499" i="1"/>
  <c r="P1499" i="1" s="1"/>
  <c r="S1499" i="1" s="1"/>
  <c r="O1500" i="1"/>
  <c r="P1500" i="1" s="1"/>
  <c r="S1500" i="1" s="1"/>
  <c r="O1501" i="1"/>
  <c r="P1501" i="1" s="1"/>
  <c r="S1501" i="1" s="1"/>
  <c r="O1502" i="1"/>
  <c r="P1502" i="1" s="1"/>
  <c r="S1502" i="1" s="1"/>
  <c r="O1503" i="1"/>
  <c r="P1503" i="1" s="1"/>
  <c r="S1503" i="1" s="1"/>
  <c r="O1504" i="1"/>
  <c r="P1504" i="1" s="1"/>
  <c r="S1504" i="1" s="1"/>
  <c r="O1505" i="1"/>
  <c r="P1505" i="1" s="1"/>
  <c r="S1505" i="1" s="1"/>
  <c r="O1506" i="1"/>
  <c r="P1506" i="1" s="1"/>
  <c r="S1506" i="1" s="1"/>
  <c r="O1507" i="1"/>
  <c r="P1507" i="1" s="1"/>
  <c r="S1507" i="1" s="1"/>
  <c r="O1508" i="1"/>
  <c r="P1508" i="1" s="1"/>
  <c r="S1508" i="1" s="1"/>
  <c r="O1509" i="1"/>
  <c r="P1509" i="1" s="1"/>
  <c r="S1509" i="1" s="1"/>
  <c r="O1510" i="1"/>
  <c r="P1510" i="1" s="1"/>
  <c r="S1510" i="1" s="1"/>
  <c r="O1511" i="1"/>
  <c r="P1511" i="1" s="1"/>
  <c r="S1511" i="1" s="1"/>
  <c r="O1512" i="1"/>
  <c r="P1512" i="1" s="1"/>
  <c r="S1512" i="1" s="1"/>
  <c r="O1513" i="1"/>
  <c r="P1513" i="1" s="1"/>
  <c r="S1513" i="1" s="1"/>
  <c r="O1514" i="1"/>
  <c r="P1514" i="1" s="1"/>
  <c r="S1514" i="1" s="1"/>
  <c r="O1515" i="1"/>
  <c r="P1515" i="1" s="1"/>
  <c r="S1515" i="1" s="1"/>
  <c r="O1516" i="1"/>
  <c r="P1516" i="1" s="1"/>
  <c r="S1516" i="1" s="1"/>
  <c r="O1517" i="1"/>
  <c r="P1517" i="1" s="1"/>
  <c r="S1517" i="1" s="1"/>
  <c r="O1518" i="1"/>
  <c r="P1518" i="1" s="1"/>
  <c r="S1518" i="1" s="1"/>
  <c r="O1519" i="1"/>
  <c r="P1519" i="1" s="1"/>
  <c r="S1519" i="1" s="1"/>
  <c r="O1520" i="1"/>
  <c r="P1520" i="1" s="1"/>
  <c r="S1520" i="1" s="1"/>
  <c r="O1522" i="1"/>
  <c r="P1522" i="1" s="1"/>
  <c r="S1522" i="1" s="1"/>
  <c r="O1523" i="1"/>
  <c r="P1523" i="1" s="1"/>
  <c r="S1523" i="1" s="1"/>
  <c r="O1524" i="1"/>
  <c r="P1524" i="1" s="1"/>
  <c r="S1524" i="1" s="1"/>
  <c r="O1525" i="1"/>
  <c r="P1525" i="1" s="1"/>
  <c r="S1525" i="1" s="1"/>
  <c r="O1526" i="1"/>
  <c r="P1526" i="1" s="1"/>
  <c r="S1526" i="1" s="1"/>
  <c r="O1527" i="1"/>
  <c r="P1527" i="1" s="1"/>
  <c r="S1527" i="1" s="1"/>
  <c r="O1528" i="1"/>
  <c r="P1528" i="1" s="1"/>
  <c r="S1528" i="1" s="1"/>
  <c r="O1529" i="1"/>
  <c r="P1529" i="1" s="1"/>
  <c r="S1529" i="1" s="1"/>
  <c r="O1530" i="1"/>
  <c r="P1530" i="1" s="1"/>
  <c r="S1530" i="1" s="1"/>
  <c r="O1531" i="1"/>
  <c r="P1531" i="1" s="1"/>
  <c r="S1531" i="1" s="1"/>
  <c r="O1532" i="1"/>
  <c r="P1532" i="1" s="1"/>
  <c r="S1532" i="1" s="1"/>
  <c r="O1533" i="1"/>
  <c r="P1533" i="1" s="1"/>
  <c r="S1533" i="1" s="1"/>
  <c r="O1534" i="1"/>
  <c r="P1534" i="1" s="1"/>
  <c r="S1534" i="1" s="1"/>
  <c r="O1535" i="1"/>
  <c r="P1535" i="1" s="1"/>
  <c r="S1535" i="1" s="1"/>
  <c r="O1536" i="1"/>
  <c r="P1536" i="1" s="1"/>
  <c r="S1536" i="1" s="1"/>
  <c r="O1537" i="1"/>
  <c r="P1537" i="1" s="1"/>
  <c r="S1537" i="1" s="1"/>
  <c r="O1538" i="1"/>
  <c r="P1538" i="1" s="1"/>
  <c r="S1538" i="1" s="1"/>
  <c r="O1539" i="1"/>
  <c r="P1539" i="1" s="1"/>
  <c r="S1539" i="1" s="1"/>
  <c r="O1540" i="1"/>
  <c r="P1540" i="1" s="1"/>
  <c r="S1540" i="1" s="1"/>
  <c r="O1541" i="1"/>
  <c r="P1541" i="1" s="1"/>
  <c r="S1541" i="1" s="1"/>
  <c r="O1542" i="1"/>
  <c r="P1542" i="1" s="1"/>
  <c r="S1542" i="1" s="1"/>
  <c r="O1543" i="1"/>
  <c r="P1543" i="1" s="1"/>
  <c r="S1543" i="1" s="1"/>
  <c r="O1544" i="1"/>
  <c r="P1544" i="1" s="1"/>
  <c r="S1544" i="1" s="1"/>
  <c r="O1545" i="1"/>
  <c r="P1545" i="1" s="1"/>
  <c r="S1545" i="1" s="1"/>
  <c r="O1546" i="1"/>
  <c r="P1546" i="1" s="1"/>
  <c r="S1546" i="1" s="1"/>
  <c r="O1549" i="1"/>
  <c r="P1549" i="1" s="1"/>
  <c r="S1549" i="1" s="1"/>
  <c r="O1551" i="1"/>
  <c r="P1551" i="1" s="1"/>
  <c r="S1551" i="1" s="1"/>
  <c r="O1552" i="1"/>
  <c r="P1552" i="1" s="1"/>
  <c r="S1552" i="1" s="1"/>
  <c r="O1553" i="1"/>
  <c r="P1553" i="1" s="1"/>
  <c r="S1553" i="1" s="1"/>
  <c r="O1554" i="1"/>
  <c r="P1554" i="1" s="1"/>
  <c r="S1554" i="1" s="1"/>
  <c r="O1555" i="1"/>
  <c r="P1555" i="1" s="1"/>
  <c r="S1555" i="1" s="1"/>
  <c r="O1556" i="1"/>
  <c r="P1556" i="1" s="1"/>
  <c r="S1556" i="1" s="1"/>
  <c r="O1557" i="1"/>
  <c r="P1557" i="1" s="1"/>
  <c r="S1557" i="1" s="1"/>
  <c r="O1558" i="1"/>
  <c r="P1558" i="1" s="1"/>
  <c r="S1558" i="1" s="1"/>
  <c r="O1559" i="1"/>
  <c r="P1559" i="1" s="1"/>
  <c r="S1559" i="1" s="1"/>
  <c r="O1561" i="1"/>
  <c r="P1561" i="1" s="1"/>
  <c r="S1561" i="1" s="1"/>
  <c r="O1562" i="1"/>
  <c r="P1562" i="1" s="1"/>
  <c r="S1562" i="1" s="1"/>
  <c r="O1563" i="1"/>
  <c r="P1563" i="1" s="1"/>
  <c r="S1563" i="1" s="1"/>
  <c r="O1564" i="1"/>
  <c r="P1564" i="1" s="1"/>
  <c r="S1564" i="1" s="1"/>
  <c r="O1565" i="1"/>
  <c r="P1565" i="1" s="1"/>
  <c r="S1565" i="1" s="1"/>
  <c r="O1566" i="1"/>
  <c r="P1566" i="1" s="1"/>
  <c r="S1566" i="1" s="1"/>
  <c r="O1567" i="1"/>
  <c r="P1567" i="1" s="1"/>
  <c r="S1567" i="1" s="1"/>
  <c r="O1568" i="1"/>
  <c r="P1568" i="1" s="1"/>
  <c r="S1568" i="1" s="1"/>
  <c r="O1569" i="1"/>
  <c r="P1569" i="1" s="1"/>
  <c r="S1569" i="1" s="1"/>
  <c r="O1570" i="1"/>
  <c r="P1570" i="1" s="1"/>
  <c r="S1570" i="1" s="1"/>
  <c r="O1571" i="1"/>
  <c r="P1571" i="1" s="1"/>
  <c r="S1571" i="1" s="1"/>
  <c r="O1572" i="1"/>
  <c r="P1572" i="1" s="1"/>
  <c r="S1572" i="1" s="1"/>
  <c r="O1573" i="1"/>
  <c r="P1573" i="1" s="1"/>
  <c r="S1573" i="1" s="1"/>
  <c r="O1574" i="1"/>
  <c r="P1574" i="1" s="1"/>
  <c r="S1574" i="1" s="1"/>
  <c r="O1575" i="1"/>
  <c r="P1575" i="1" s="1"/>
  <c r="S1575" i="1" s="1"/>
  <c r="O1576" i="1"/>
  <c r="P1576" i="1" s="1"/>
  <c r="S1576" i="1" s="1"/>
  <c r="O1577" i="1"/>
  <c r="P1577" i="1" s="1"/>
  <c r="S1577" i="1" s="1"/>
  <c r="O1578" i="1"/>
  <c r="P1578" i="1" s="1"/>
  <c r="S1578" i="1" s="1"/>
  <c r="O1579" i="1"/>
  <c r="P1579" i="1" s="1"/>
  <c r="S1579" i="1" s="1"/>
  <c r="O1580" i="1"/>
  <c r="P1580" i="1" s="1"/>
  <c r="S1580" i="1" s="1"/>
  <c r="O1581" i="1"/>
  <c r="P1581" i="1" s="1"/>
  <c r="S1581" i="1" s="1"/>
  <c r="O1582" i="1"/>
  <c r="P1582" i="1" s="1"/>
  <c r="S1582" i="1" s="1"/>
  <c r="O1583" i="1"/>
  <c r="P1583" i="1" s="1"/>
  <c r="S1583" i="1" s="1"/>
  <c r="O1584" i="1"/>
  <c r="P1584" i="1" s="1"/>
  <c r="S1584" i="1" s="1"/>
  <c r="O1585" i="1"/>
  <c r="P1585" i="1" s="1"/>
  <c r="S1585" i="1" s="1"/>
  <c r="O1586" i="1"/>
  <c r="P1586" i="1" s="1"/>
  <c r="S1586" i="1" s="1"/>
  <c r="O1587" i="1"/>
  <c r="P1587" i="1" s="1"/>
  <c r="S1587" i="1" s="1"/>
  <c r="O1588" i="1"/>
  <c r="P1588" i="1" s="1"/>
  <c r="S1588" i="1" s="1"/>
  <c r="O1589" i="1"/>
  <c r="P1589" i="1" s="1"/>
  <c r="S1589" i="1" s="1"/>
  <c r="O1590" i="1"/>
  <c r="P1590" i="1" s="1"/>
  <c r="S1590" i="1" s="1"/>
  <c r="O1591" i="1"/>
  <c r="P1591" i="1" s="1"/>
  <c r="S1591" i="1" s="1"/>
  <c r="O1592" i="1"/>
  <c r="P1592" i="1" s="1"/>
  <c r="S1592" i="1" s="1"/>
  <c r="O1593" i="1"/>
  <c r="P1593" i="1" s="1"/>
  <c r="S1593" i="1" s="1"/>
  <c r="O1594" i="1"/>
  <c r="P1594" i="1" s="1"/>
  <c r="S1594" i="1" s="1"/>
  <c r="O1595" i="1"/>
  <c r="P1595" i="1" s="1"/>
  <c r="S1595" i="1" s="1"/>
  <c r="O1596" i="1"/>
  <c r="P1596" i="1" s="1"/>
  <c r="S1596" i="1" s="1"/>
  <c r="O1597" i="1"/>
  <c r="P1597" i="1" s="1"/>
  <c r="S1597" i="1" s="1"/>
  <c r="O1598" i="1"/>
  <c r="P1598" i="1" s="1"/>
  <c r="S1598" i="1" s="1"/>
  <c r="O1599" i="1"/>
  <c r="P1599" i="1" s="1"/>
  <c r="S1599" i="1" s="1"/>
  <c r="O1600" i="1"/>
  <c r="P1600" i="1" s="1"/>
  <c r="S1600" i="1" s="1"/>
  <c r="O1601" i="1"/>
  <c r="P1601" i="1" s="1"/>
  <c r="S1601" i="1" s="1"/>
  <c r="O1602" i="1"/>
  <c r="P1602" i="1" s="1"/>
  <c r="S1602" i="1" s="1"/>
  <c r="O1603" i="1"/>
  <c r="P1603" i="1" s="1"/>
  <c r="S1603" i="1" s="1"/>
  <c r="O1604" i="1"/>
  <c r="P1604" i="1" s="1"/>
  <c r="S1604" i="1" s="1"/>
  <c r="O1605" i="1"/>
  <c r="P1605" i="1" s="1"/>
  <c r="S1605" i="1" s="1"/>
  <c r="O1606" i="1"/>
  <c r="P1606" i="1" s="1"/>
  <c r="S1606" i="1" s="1"/>
  <c r="O1607" i="1"/>
  <c r="P1607" i="1" s="1"/>
  <c r="S1607" i="1" s="1"/>
  <c r="O1608" i="1"/>
  <c r="P1608" i="1" s="1"/>
  <c r="S1608" i="1" s="1"/>
  <c r="O1609" i="1"/>
  <c r="P1609" i="1" s="1"/>
  <c r="S1609" i="1" s="1"/>
  <c r="O1610" i="1"/>
  <c r="P1610" i="1" s="1"/>
  <c r="S1610" i="1" s="1"/>
  <c r="O1611" i="1"/>
  <c r="P1611" i="1" s="1"/>
  <c r="S1611" i="1" s="1"/>
  <c r="O1612" i="1"/>
  <c r="P1612" i="1" s="1"/>
  <c r="S1612" i="1" s="1"/>
  <c r="O1613" i="1"/>
  <c r="P1613" i="1" s="1"/>
  <c r="S1613" i="1" s="1"/>
  <c r="O1614" i="1"/>
  <c r="P1614" i="1" s="1"/>
  <c r="S1614" i="1" s="1"/>
  <c r="O1615" i="1"/>
  <c r="P1615" i="1" s="1"/>
  <c r="S1615" i="1" s="1"/>
  <c r="O1616" i="1"/>
  <c r="P1616" i="1" s="1"/>
  <c r="S1616" i="1" s="1"/>
  <c r="O1617" i="1"/>
  <c r="P1617" i="1" s="1"/>
  <c r="S1617" i="1" s="1"/>
  <c r="O1618" i="1"/>
  <c r="P1618" i="1" s="1"/>
  <c r="S1618" i="1" s="1"/>
  <c r="O1619" i="1"/>
  <c r="P1619" i="1" s="1"/>
  <c r="S1619" i="1" s="1"/>
  <c r="O1620" i="1"/>
  <c r="P1620" i="1" s="1"/>
  <c r="S1620" i="1" s="1"/>
  <c r="O1621" i="1"/>
  <c r="P1621" i="1" s="1"/>
  <c r="S1621" i="1" s="1"/>
  <c r="O1622" i="1"/>
  <c r="P1622" i="1" s="1"/>
  <c r="S1622" i="1" s="1"/>
  <c r="O1623" i="1"/>
  <c r="P1623" i="1" s="1"/>
  <c r="S1623" i="1" s="1"/>
  <c r="O1624" i="1"/>
  <c r="P1624" i="1" s="1"/>
  <c r="S1624" i="1" s="1"/>
  <c r="O1625" i="1"/>
  <c r="P1625" i="1" s="1"/>
  <c r="S1625" i="1" s="1"/>
  <c r="O1626" i="1"/>
  <c r="P1626" i="1" s="1"/>
  <c r="S1626" i="1" s="1"/>
  <c r="O1627" i="1"/>
  <c r="P1627" i="1" s="1"/>
  <c r="S1627" i="1" s="1"/>
  <c r="O1628" i="1"/>
  <c r="P1628" i="1" s="1"/>
  <c r="S1628" i="1" s="1"/>
  <c r="O1629" i="1"/>
  <c r="P1629" i="1" s="1"/>
  <c r="S1629" i="1" s="1"/>
  <c r="O1630" i="1"/>
  <c r="P1630" i="1" s="1"/>
  <c r="S1630" i="1" s="1"/>
  <c r="O1631" i="1"/>
  <c r="P1631" i="1" s="1"/>
  <c r="S1631" i="1" s="1"/>
  <c r="O1632" i="1"/>
  <c r="P1632" i="1" s="1"/>
  <c r="S1632" i="1" s="1"/>
  <c r="O1633" i="1"/>
  <c r="P1633" i="1" s="1"/>
  <c r="S1633" i="1" s="1"/>
  <c r="O1634" i="1"/>
  <c r="P1634" i="1" s="1"/>
  <c r="S1634" i="1" s="1"/>
  <c r="O1635" i="1"/>
  <c r="P1635" i="1" s="1"/>
  <c r="S1635" i="1" s="1"/>
  <c r="O1636" i="1"/>
  <c r="P1636" i="1" s="1"/>
  <c r="S1636" i="1" s="1"/>
  <c r="O1637" i="1"/>
  <c r="P1637" i="1" s="1"/>
  <c r="S1637" i="1" s="1"/>
  <c r="O1638" i="1"/>
  <c r="P1638" i="1" s="1"/>
  <c r="S1638" i="1" s="1"/>
  <c r="O1639" i="1"/>
  <c r="P1639" i="1" s="1"/>
  <c r="S1639" i="1" s="1"/>
  <c r="O1640" i="1"/>
  <c r="P1640" i="1" s="1"/>
  <c r="S1640" i="1" s="1"/>
  <c r="O1641" i="1"/>
  <c r="P1641" i="1" s="1"/>
  <c r="S1641" i="1" s="1"/>
  <c r="O1642" i="1"/>
  <c r="P1642" i="1" s="1"/>
  <c r="S1642" i="1" s="1"/>
  <c r="O1643" i="1"/>
  <c r="P1643" i="1" s="1"/>
  <c r="S1643" i="1" s="1"/>
  <c r="O1644" i="1"/>
  <c r="P1644" i="1" s="1"/>
  <c r="S1644" i="1" s="1"/>
  <c r="O1645" i="1"/>
  <c r="P1645" i="1" s="1"/>
  <c r="S1645" i="1" s="1"/>
  <c r="O1646" i="1"/>
  <c r="P1646" i="1" s="1"/>
  <c r="S1646" i="1" s="1"/>
  <c r="O1647" i="1"/>
  <c r="P1647" i="1" s="1"/>
  <c r="S1647" i="1" s="1"/>
  <c r="O1648" i="1"/>
  <c r="P1648" i="1" s="1"/>
  <c r="S1648" i="1" s="1"/>
  <c r="O1649" i="1"/>
  <c r="P1649" i="1" s="1"/>
  <c r="S1649" i="1" s="1"/>
  <c r="O1650" i="1"/>
  <c r="P1650" i="1" s="1"/>
  <c r="S1650" i="1" s="1"/>
  <c r="O1651" i="1"/>
  <c r="P1651" i="1" s="1"/>
  <c r="S1651" i="1" s="1"/>
  <c r="O1652" i="1"/>
  <c r="P1652" i="1" s="1"/>
  <c r="S1652" i="1" s="1"/>
  <c r="O1653" i="1"/>
  <c r="P1653" i="1" s="1"/>
  <c r="S1653" i="1" s="1"/>
  <c r="O1654" i="1"/>
  <c r="P1654" i="1" s="1"/>
  <c r="S1654" i="1" s="1"/>
  <c r="O1655" i="1"/>
  <c r="P1655" i="1" s="1"/>
  <c r="S1655" i="1" s="1"/>
  <c r="O1656" i="1"/>
  <c r="P1656" i="1" s="1"/>
  <c r="S1656" i="1" s="1"/>
  <c r="O1657" i="1"/>
  <c r="P1657" i="1" s="1"/>
  <c r="S1657" i="1" s="1"/>
  <c r="O1658" i="1"/>
  <c r="P1658" i="1" s="1"/>
  <c r="S1658" i="1" s="1"/>
  <c r="O1659" i="1"/>
  <c r="P1659" i="1" s="1"/>
  <c r="S1659" i="1" s="1"/>
  <c r="O1660" i="1"/>
  <c r="P1660" i="1" s="1"/>
  <c r="S1660" i="1" s="1"/>
  <c r="O1661" i="1"/>
  <c r="P1661" i="1" s="1"/>
  <c r="S1661" i="1" s="1"/>
  <c r="O1662" i="1"/>
  <c r="P1662" i="1" s="1"/>
  <c r="S1662" i="1" s="1"/>
  <c r="O1663" i="1"/>
  <c r="P1663" i="1" s="1"/>
  <c r="S1663" i="1" s="1"/>
  <c r="O1664" i="1"/>
  <c r="P1664" i="1" s="1"/>
  <c r="S1664" i="1" s="1"/>
  <c r="O1665" i="1"/>
  <c r="P1665" i="1" s="1"/>
  <c r="S1665" i="1" s="1"/>
  <c r="O1666" i="1"/>
  <c r="P1666" i="1" s="1"/>
  <c r="S1666" i="1" s="1"/>
  <c r="O1667" i="1"/>
  <c r="P1667" i="1" s="1"/>
  <c r="S1667" i="1" s="1"/>
  <c r="O1668" i="1"/>
  <c r="P1668" i="1" s="1"/>
  <c r="S1668" i="1" s="1"/>
  <c r="O1669" i="1"/>
  <c r="P1669" i="1" s="1"/>
  <c r="S1669" i="1" s="1"/>
  <c r="O1670" i="1"/>
  <c r="P1670" i="1" s="1"/>
  <c r="S1670" i="1" s="1"/>
  <c r="O1671" i="1"/>
  <c r="P1671" i="1" s="1"/>
  <c r="S1671" i="1" s="1"/>
  <c r="O1672" i="1"/>
  <c r="P1672" i="1" s="1"/>
  <c r="S1672" i="1" s="1"/>
  <c r="O1673" i="1"/>
  <c r="P1673" i="1" s="1"/>
  <c r="S1673" i="1" s="1"/>
  <c r="O1674" i="1"/>
  <c r="P1674" i="1" s="1"/>
  <c r="S1674" i="1" s="1"/>
  <c r="O1675" i="1"/>
  <c r="P1675" i="1" s="1"/>
  <c r="S1675" i="1" s="1"/>
  <c r="O1676" i="1"/>
  <c r="P1676" i="1" s="1"/>
  <c r="S1676" i="1" s="1"/>
  <c r="O1677" i="1"/>
  <c r="P1677" i="1" s="1"/>
  <c r="S1677" i="1" s="1"/>
  <c r="O1678" i="1"/>
  <c r="P1678" i="1" s="1"/>
  <c r="S1678" i="1" s="1"/>
  <c r="O1679" i="1"/>
  <c r="P1679" i="1" s="1"/>
  <c r="S1679" i="1" s="1"/>
  <c r="O1680" i="1"/>
  <c r="P1680" i="1" s="1"/>
  <c r="S1680" i="1" s="1"/>
  <c r="O1681" i="1"/>
  <c r="P1681" i="1" s="1"/>
  <c r="S1681" i="1" s="1"/>
  <c r="O1682" i="1"/>
  <c r="P1682" i="1" s="1"/>
  <c r="S1682" i="1" s="1"/>
  <c r="O1683" i="1"/>
  <c r="P1683" i="1" s="1"/>
  <c r="S1683" i="1" s="1"/>
  <c r="O1684" i="1"/>
  <c r="P1684" i="1" s="1"/>
  <c r="S1684" i="1" s="1"/>
  <c r="O1686" i="1"/>
  <c r="P1686" i="1" s="1"/>
  <c r="S1686" i="1" s="1"/>
  <c r="O1687" i="1"/>
  <c r="P1687" i="1" s="1"/>
  <c r="S1687" i="1" s="1"/>
  <c r="O1688" i="1"/>
  <c r="P1688" i="1" s="1"/>
  <c r="S1688" i="1" s="1"/>
  <c r="O1689" i="1"/>
  <c r="P1689" i="1" s="1"/>
  <c r="S1689" i="1" s="1"/>
  <c r="O1690" i="1"/>
  <c r="P1690" i="1" s="1"/>
  <c r="S1690" i="1" s="1"/>
  <c r="O1691" i="1"/>
  <c r="P1691" i="1" s="1"/>
  <c r="S1691" i="1" s="1"/>
  <c r="O1692" i="1"/>
  <c r="P1692" i="1" s="1"/>
  <c r="S1692" i="1" s="1"/>
  <c r="O1693" i="1"/>
  <c r="P1693" i="1" s="1"/>
  <c r="S1693" i="1" s="1"/>
  <c r="O1694" i="1"/>
  <c r="P1694" i="1" s="1"/>
  <c r="S1694" i="1" s="1"/>
  <c r="O1695" i="1"/>
  <c r="P1695" i="1" s="1"/>
  <c r="S1695" i="1" s="1"/>
  <c r="O1696" i="1"/>
  <c r="P1696" i="1" s="1"/>
  <c r="S1696" i="1" s="1"/>
  <c r="O1697" i="1"/>
  <c r="P1697" i="1" s="1"/>
  <c r="S1697" i="1" s="1"/>
  <c r="O1698" i="1"/>
  <c r="P1698" i="1" s="1"/>
  <c r="S1698" i="1" s="1"/>
  <c r="O1699" i="1"/>
  <c r="P1699" i="1" s="1"/>
  <c r="S1699" i="1" s="1"/>
  <c r="O1700" i="1"/>
  <c r="P1700" i="1" s="1"/>
  <c r="S1700" i="1" s="1"/>
  <c r="O1701" i="1"/>
  <c r="P1701" i="1" s="1"/>
  <c r="S1701" i="1" s="1"/>
  <c r="O1702" i="1"/>
  <c r="P1702" i="1" s="1"/>
  <c r="S1702" i="1" s="1"/>
  <c r="O1703" i="1"/>
  <c r="P1703" i="1" s="1"/>
  <c r="S1703" i="1" s="1"/>
  <c r="O1704" i="1"/>
  <c r="P1704" i="1" s="1"/>
  <c r="S1704" i="1" s="1"/>
  <c r="O1705" i="1"/>
  <c r="P1705" i="1" s="1"/>
  <c r="S1705" i="1" s="1"/>
  <c r="O1706" i="1"/>
  <c r="P1706" i="1" s="1"/>
  <c r="S1706" i="1" s="1"/>
  <c r="O1707" i="1"/>
  <c r="P1707" i="1" s="1"/>
  <c r="S1707" i="1" s="1"/>
  <c r="O1708" i="1"/>
  <c r="P1708" i="1" s="1"/>
  <c r="S1708" i="1" s="1"/>
  <c r="O1709" i="1"/>
  <c r="P1709" i="1" s="1"/>
  <c r="S1709" i="1" s="1"/>
  <c r="O1710" i="1"/>
  <c r="P1710" i="1" s="1"/>
  <c r="S1710" i="1" s="1"/>
  <c r="O1711" i="1"/>
  <c r="P1711" i="1" s="1"/>
  <c r="S1711" i="1" s="1"/>
  <c r="O1712" i="1"/>
  <c r="P1712" i="1" s="1"/>
  <c r="S1712" i="1" s="1"/>
  <c r="O1713" i="1"/>
  <c r="P1713" i="1" s="1"/>
  <c r="S1713" i="1" s="1"/>
  <c r="O1714" i="1"/>
  <c r="P1714" i="1" s="1"/>
  <c r="S1714" i="1" s="1"/>
  <c r="O1715" i="1"/>
  <c r="P1715" i="1" s="1"/>
  <c r="S1715" i="1" s="1"/>
  <c r="O1716" i="1"/>
  <c r="P1716" i="1" s="1"/>
  <c r="S1716" i="1" s="1"/>
  <c r="O1717" i="1"/>
  <c r="P1717" i="1" s="1"/>
  <c r="S1717" i="1" s="1"/>
  <c r="O1718" i="1"/>
  <c r="P1718" i="1" s="1"/>
  <c r="S1718" i="1" s="1"/>
  <c r="O1719" i="1"/>
  <c r="P1719" i="1" s="1"/>
  <c r="S1719" i="1" s="1"/>
  <c r="O1720" i="1"/>
  <c r="P1720" i="1" s="1"/>
  <c r="S1720" i="1" s="1"/>
  <c r="O1721" i="1"/>
  <c r="P1721" i="1" s="1"/>
  <c r="S1721" i="1" s="1"/>
  <c r="O1722" i="1"/>
  <c r="P1722" i="1" s="1"/>
  <c r="S1722" i="1" s="1"/>
  <c r="O1723" i="1"/>
  <c r="P1723" i="1" s="1"/>
  <c r="S1723" i="1" s="1"/>
  <c r="O1724" i="1"/>
  <c r="P1724" i="1" s="1"/>
  <c r="S1724" i="1" s="1"/>
  <c r="O1725" i="1"/>
  <c r="P1725" i="1" s="1"/>
  <c r="S1725" i="1" s="1"/>
  <c r="O1726" i="1"/>
  <c r="P1726" i="1" s="1"/>
  <c r="S1726" i="1" s="1"/>
  <c r="O1727" i="1"/>
  <c r="P1727" i="1" s="1"/>
  <c r="S1727" i="1" s="1"/>
  <c r="O1728" i="1"/>
  <c r="P1728" i="1" s="1"/>
  <c r="S1728" i="1" s="1"/>
  <c r="O1729" i="1"/>
  <c r="P1729" i="1" s="1"/>
  <c r="S1729" i="1" s="1"/>
  <c r="O1730" i="1"/>
  <c r="P1730" i="1" s="1"/>
  <c r="S1730" i="1" s="1"/>
  <c r="O1731" i="1"/>
  <c r="P1731" i="1" s="1"/>
  <c r="S1731" i="1" s="1"/>
  <c r="O1732" i="1"/>
  <c r="P1732" i="1" s="1"/>
  <c r="S1732" i="1" s="1"/>
  <c r="T1731" i="1" l="1"/>
  <c r="T1729" i="1"/>
  <c r="T1727" i="1"/>
  <c r="T1725" i="1"/>
  <c r="T1723" i="1"/>
  <c r="T1721" i="1"/>
  <c r="T1719" i="1"/>
  <c r="T1717" i="1"/>
  <c r="T1715" i="1"/>
  <c r="T1713" i="1"/>
  <c r="T1711" i="1"/>
  <c r="T1709" i="1"/>
  <c r="T1707" i="1"/>
  <c r="T1705" i="1"/>
  <c r="T1703" i="1"/>
  <c r="T1701" i="1"/>
  <c r="T1699" i="1"/>
  <c r="T1697" i="1"/>
  <c r="T1695" i="1"/>
  <c r="T1693" i="1"/>
  <c r="T1691" i="1"/>
  <c r="T1689" i="1"/>
  <c r="T1687" i="1"/>
  <c r="T1683" i="1"/>
  <c r="T1681" i="1"/>
  <c r="T1679" i="1"/>
  <c r="T1677" i="1"/>
  <c r="T1675" i="1"/>
  <c r="T1673" i="1"/>
  <c r="T1671" i="1"/>
  <c r="T1669" i="1"/>
  <c r="T1667" i="1"/>
  <c r="T1665" i="1"/>
  <c r="T1663" i="1"/>
  <c r="T1661" i="1"/>
  <c r="T1659" i="1"/>
  <c r="T1657" i="1"/>
  <c r="T1655" i="1"/>
  <c r="T1653" i="1"/>
  <c r="T1651" i="1"/>
  <c r="T1649" i="1"/>
  <c r="T1647" i="1"/>
  <c r="T1645" i="1"/>
  <c r="T1643" i="1"/>
  <c r="T1641" i="1"/>
  <c r="T1639" i="1"/>
  <c r="T1637" i="1"/>
  <c r="T1635" i="1"/>
  <c r="T1633" i="1"/>
  <c r="T1631" i="1"/>
  <c r="T1629" i="1"/>
  <c r="T1627" i="1"/>
  <c r="T1625" i="1"/>
  <c r="T1623" i="1"/>
  <c r="T1621" i="1"/>
  <c r="T1619" i="1"/>
  <c r="T1617" i="1"/>
  <c r="T1615" i="1"/>
  <c r="T1613" i="1"/>
  <c r="T1611" i="1"/>
  <c r="T1609" i="1"/>
  <c r="T1607" i="1"/>
  <c r="H28" i="3"/>
  <c r="I28" i="3" s="1"/>
  <c r="T1605" i="1"/>
  <c r="T1603" i="1"/>
  <c r="T1601" i="1"/>
  <c r="T1599" i="1"/>
  <c r="T1597" i="1"/>
  <c r="T1595" i="1"/>
  <c r="T1593" i="1"/>
  <c r="T1591" i="1"/>
  <c r="T1589" i="1"/>
  <c r="T1587" i="1"/>
  <c r="T1585" i="1"/>
  <c r="T1583" i="1"/>
  <c r="T1581" i="1"/>
  <c r="T1579" i="1"/>
  <c r="T1577" i="1"/>
  <c r="T1575" i="1"/>
  <c r="T1573" i="1"/>
  <c r="T1571" i="1"/>
  <c r="T1569" i="1"/>
  <c r="T1567" i="1"/>
  <c r="T1565" i="1"/>
  <c r="T1563" i="1"/>
  <c r="T1561" i="1"/>
  <c r="T1559" i="1"/>
  <c r="T1557" i="1"/>
  <c r="T1555" i="1"/>
  <c r="T1553" i="1"/>
  <c r="T1551" i="1"/>
  <c r="T1549" i="1"/>
  <c r="T1545" i="1"/>
  <c r="T1543" i="1"/>
  <c r="T1541" i="1"/>
  <c r="T1539" i="1"/>
  <c r="T1537" i="1"/>
  <c r="T1535" i="1"/>
  <c r="T1533" i="1"/>
  <c r="T1531" i="1"/>
  <c r="T1529" i="1"/>
  <c r="T1527" i="1"/>
  <c r="T1525" i="1"/>
  <c r="T1523" i="1"/>
  <c r="T1519" i="1"/>
  <c r="T1517" i="1"/>
  <c r="T1515" i="1"/>
  <c r="T1513" i="1"/>
  <c r="T1511" i="1"/>
  <c r="T1509" i="1"/>
  <c r="T1507" i="1"/>
  <c r="T1505" i="1"/>
  <c r="T1503" i="1"/>
  <c r="T1501" i="1"/>
  <c r="T1499" i="1"/>
  <c r="T1497" i="1"/>
  <c r="T1495" i="1"/>
  <c r="T1493" i="1"/>
  <c r="T1491" i="1"/>
  <c r="T1489" i="1"/>
  <c r="T1487" i="1"/>
  <c r="T1485" i="1"/>
  <c r="T1483" i="1"/>
  <c r="T1481" i="1"/>
  <c r="T1479" i="1"/>
  <c r="T1477" i="1"/>
  <c r="T1475" i="1"/>
  <c r="T1473" i="1"/>
  <c r="T1471" i="1"/>
  <c r="T1469" i="1"/>
  <c r="T1467" i="1"/>
  <c r="T1465" i="1"/>
  <c r="T1463" i="1"/>
  <c r="T1461" i="1"/>
  <c r="T1459" i="1"/>
  <c r="T1457" i="1"/>
  <c r="T1455" i="1"/>
  <c r="T1453" i="1"/>
  <c r="T1451" i="1"/>
  <c r="T1449" i="1"/>
  <c r="T1447" i="1"/>
  <c r="T1445" i="1"/>
  <c r="T1443" i="1"/>
  <c r="T1441" i="1"/>
  <c r="T1439" i="1"/>
  <c r="T1437" i="1"/>
  <c r="T1435" i="1"/>
  <c r="T1433" i="1"/>
  <c r="T1431" i="1"/>
  <c r="T1429" i="1"/>
  <c r="T1427" i="1"/>
  <c r="T1425" i="1"/>
  <c r="T1423" i="1"/>
  <c r="T1421" i="1"/>
  <c r="T1419" i="1"/>
  <c r="T1417" i="1"/>
  <c r="T1415" i="1"/>
  <c r="T1413" i="1"/>
  <c r="T1411" i="1"/>
  <c r="T1409" i="1"/>
  <c r="T1407" i="1"/>
  <c r="T1405" i="1"/>
  <c r="T1403" i="1"/>
  <c r="T1401" i="1"/>
  <c r="T1399" i="1"/>
  <c r="T1397" i="1"/>
  <c r="T1395" i="1"/>
  <c r="T1393" i="1"/>
  <c r="T1391" i="1"/>
  <c r="H27" i="3"/>
  <c r="I27" i="3" s="1"/>
  <c r="T1389" i="1"/>
  <c r="T1387" i="1"/>
  <c r="T1385" i="1"/>
  <c r="T1383" i="1"/>
  <c r="T1381" i="1"/>
  <c r="T1379" i="1"/>
  <c r="T1377" i="1"/>
  <c r="T1375" i="1"/>
  <c r="T1373" i="1"/>
  <c r="T1371" i="1"/>
  <c r="T1369" i="1"/>
  <c r="T1367" i="1"/>
  <c r="T1365" i="1"/>
  <c r="T1363" i="1"/>
  <c r="T1361" i="1"/>
  <c r="T1359" i="1"/>
  <c r="T1357" i="1"/>
  <c r="T1355" i="1"/>
  <c r="T1353" i="1"/>
  <c r="T1351" i="1"/>
  <c r="T1349" i="1"/>
  <c r="T1347" i="1"/>
  <c r="T1345" i="1"/>
  <c r="T1343" i="1"/>
  <c r="T1341" i="1"/>
  <c r="T1339" i="1"/>
  <c r="T1337" i="1"/>
  <c r="T1335" i="1"/>
  <c r="T1333" i="1"/>
  <c r="T1331" i="1"/>
  <c r="T1329" i="1"/>
  <c r="T1327" i="1"/>
  <c r="T1325" i="1"/>
  <c r="T1323" i="1"/>
  <c r="T1321" i="1"/>
  <c r="T1319" i="1"/>
  <c r="T1317" i="1"/>
  <c r="T1314" i="1"/>
  <c r="T1312" i="1"/>
  <c r="T1310" i="1"/>
  <c r="T1308" i="1"/>
  <c r="T1306" i="1"/>
  <c r="T1304" i="1"/>
  <c r="T1302" i="1"/>
  <c r="T1300" i="1"/>
  <c r="T1298" i="1"/>
  <c r="T1296" i="1"/>
  <c r="T1294" i="1"/>
  <c r="T1292" i="1"/>
  <c r="T1290" i="1"/>
  <c r="T1288" i="1"/>
  <c r="T1286" i="1"/>
  <c r="T1284" i="1"/>
  <c r="T1282" i="1"/>
  <c r="T1280" i="1"/>
  <c r="T1278" i="1"/>
  <c r="T1276" i="1"/>
  <c r="T1274" i="1"/>
  <c r="T1272" i="1"/>
  <c r="T1270" i="1"/>
  <c r="T1268" i="1"/>
  <c r="T1266" i="1"/>
  <c r="T1264" i="1"/>
  <c r="T1262" i="1"/>
  <c r="T1260" i="1"/>
  <c r="T1258" i="1"/>
  <c r="T1256" i="1"/>
  <c r="T1254" i="1"/>
  <c r="T1252" i="1"/>
  <c r="T1250" i="1"/>
  <c r="T1248" i="1"/>
  <c r="T1246" i="1"/>
  <c r="T1244" i="1"/>
  <c r="T1242" i="1"/>
  <c r="T1240" i="1"/>
  <c r="T1238" i="1"/>
  <c r="T1236" i="1"/>
  <c r="T1234" i="1"/>
  <c r="T1232" i="1"/>
  <c r="T1230" i="1"/>
  <c r="T1228" i="1"/>
  <c r="T1226" i="1"/>
  <c r="T1224" i="1"/>
  <c r="T1222" i="1"/>
  <c r="T1220" i="1"/>
  <c r="T1218" i="1"/>
  <c r="T1216" i="1"/>
  <c r="T1214" i="1"/>
  <c r="T1212" i="1"/>
  <c r="T1210" i="1"/>
  <c r="T1208" i="1"/>
  <c r="T1206" i="1"/>
  <c r="T1204" i="1"/>
  <c r="T1202" i="1"/>
  <c r="T1200" i="1"/>
  <c r="T1198" i="1"/>
  <c r="T1196" i="1"/>
  <c r="T1194" i="1"/>
  <c r="T1192" i="1"/>
  <c r="T1190" i="1"/>
  <c r="T1188" i="1"/>
  <c r="T1186" i="1"/>
  <c r="T1184" i="1"/>
  <c r="T1182" i="1"/>
  <c r="T1180" i="1"/>
  <c r="T1178" i="1"/>
  <c r="T1176" i="1"/>
  <c r="T1174" i="1"/>
  <c r="T1172" i="1"/>
  <c r="T1170" i="1"/>
  <c r="T1168" i="1"/>
  <c r="T1166" i="1"/>
  <c r="T1164" i="1"/>
  <c r="T1162" i="1"/>
  <c r="T1160" i="1"/>
  <c r="T1158" i="1"/>
  <c r="T1156" i="1"/>
  <c r="T1154" i="1"/>
  <c r="T1152" i="1"/>
  <c r="T1150" i="1"/>
  <c r="T1148" i="1"/>
  <c r="T1146" i="1"/>
  <c r="T1144" i="1"/>
  <c r="T1142" i="1"/>
  <c r="T1140" i="1"/>
  <c r="T1138" i="1"/>
  <c r="T1136" i="1"/>
  <c r="T1134" i="1"/>
  <c r="T1132" i="1"/>
  <c r="T1130" i="1"/>
  <c r="T1128" i="1"/>
  <c r="T1126" i="1"/>
  <c r="T1124" i="1"/>
  <c r="T1122" i="1"/>
  <c r="T1120" i="1"/>
  <c r="T1118" i="1"/>
  <c r="T1116" i="1"/>
  <c r="T1114" i="1"/>
  <c r="T1112" i="1"/>
  <c r="T1110" i="1"/>
  <c r="T1108" i="1"/>
  <c r="T1106" i="1"/>
  <c r="T1104" i="1"/>
  <c r="T1102" i="1"/>
  <c r="T1100" i="1"/>
  <c r="T1098" i="1"/>
  <c r="T1096" i="1"/>
  <c r="T1094" i="1"/>
  <c r="T1092" i="1"/>
  <c r="T1090" i="1"/>
  <c r="T1088" i="1"/>
  <c r="T1086" i="1"/>
  <c r="T1084" i="1"/>
  <c r="T1082" i="1"/>
  <c r="T1080" i="1"/>
  <c r="T1078" i="1"/>
  <c r="T1076" i="1"/>
  <c r="T1074" i="1"/>
  <c r="T1072" i="1"/>
  <c r="T1070" i="1"/>
  <c r="T1067" i="1"/>
  <c r="H26" i="3"/>
  <c r="I26" i="3" s="1"/>
  <c r="T1065" i="1"/>
  <c r="T1063" i="1"/>
  <c r="T1061" i="1"/>
  <c r="T1059" i="1"/>
  <c r="T1057" i="1"/>
  <c r="T1055" i="1"/>
  <c r="T1053" i="1"/>
  <c r="T1051" i="1"/>
  <c r="T1049" i="1"/>
  <c r="T1046" i="1"/>
  <c r="T1044" i="1"/>
  <c r="T1042" i="1"/>
  <c r="T1040" i="1"/>
  <c r="T1038" i="1"/>
  <c r="T1036" i="1"/>
  <c r="T1034" i="1"/>
  <c r="T1032" i="1"/>
  <c r="T1030" i="1"/>
  <c r="T1028" i="1"/>
  <c r="T1026" i="1"/>
  <c r="T1024" i="1"/>
  <c r="T1022" i="1"/>
  <c r="T1020" i="1"/>
  <c r="T1018" i="1"/>
  <c r="T1016" i="1"/>
  <c r="T1014" i="1"/>
  <c r="T1012" i="1"/>
  <c r="T1010" i="1"/>
  <c r="T1008" i="1"/>
  <c r="T1004" i="1"/>
  <c r="T1002" i="1"/>
  <c r="T1000" i="1"/>
  <c r="T998" i="1"/>
  <c r="T996" i="1"/>
  <c r="T994" i="1"/>
  <c r="T992" i="1"/>
  <c r="T990" i="1"/>
  <c r="H25" i="3"/>
  <c r="I25" i="3" s="1"/>
  <c r="T988" i="1"/>
  <c r="H23" i="3"/>
  <c r="I23" i="3" s="1"/>
  <c r="T986" i="1"/>
  <c r="H21" i="3"/>
  <c r="I21" i="3" s="1"/>
  <c r="T984" i="1"/>
  <c r="H19" i="3"/>
  <c r="I19" i="3" s="1"/>
  <c r="T982" i="1"/>
  <c r="H17" i="3"/>
  <c r="I17" i="3" s="1"/>
  <c r="T980" i="1"/>
  <c r="H15" i="3"/>
  <c r="I15" i="3" s="1"/>
  <c r="T976" i="1"/>
  <c r="T974" i="1"/>
  <c r="T972" i="1"/>
  <c r="T970" i="1"/>
  <c r="T968" i="1"/>
  <c r="T966" i="1"/>
  <c r="T964" i="1"/>
  <c r="T962" i="1"/>
  <c r="T960" i="1"/>
  <c r="T958" i="1"/>
  <c r="T956" i="1"/>
  <c r="T954" i="1"/>
  <c r="T952" i="1"/>
  <c r="T950" i="1"/>
  <c r="T948" i="1"/>
  <c r="T946" i="1"/>
  <c r="T944" i="1"/>
  <c r="T942" i="1"/>
  <c r="T940" i="1"/>
  <c r="T938" i="1"/>
  <c r="T936" i="1"/>
  <c r="T934" i="1"/>
  <c r="T932" i="1"/>
  <c r="T930" i="1"/>
  <c r="T928" i="1"/>
  <c r="T926" i="1"/>
  <c r="T924" i="1"/>
  <c r="T922" i="1"/>
  <c r="T920" i="1"/>
  <c r="T918" i="1"/>
  <c r="T916" i="1"/>
  <c r="T914" i="1"/>
  <c r="T912" i="1"/>
  <c r="T910" i="1"/>
  <c r="T908" i="1"/>
  <c r="T906" i="1"/>
  <c r="T904" i="1"/>
  <c r="T902" i="1"/>
  <c r="T900" i="1"/>
  <c r="T898" i="1"/>
  <c r="T896" i="1"/>
  <c r="T894" i="1"/>
  <c r="T892" i="1"/>
  <c r="T890" i="1"/>
  <c r="T888" i="1"/>
  <c r="T885" i="1"/>
  <c r="T883" i="1"/>
  <c r="T881" i="1"/>
  <c r="T879" i="1"/>
  <c r="T877" i="1"/>
  <c r="T875" i="1"/>
  <c r="T873" i="1"/>
  <c r="T871" i="1"/>
  <c r="T869" i="1"/>
  <c r="T867" i="1"/>
  <c r="T865" i="1"/>
  <c r="T863" i="1"/>
  <c r="T861" i="1"/>
  <c r="T859" i="1"/>
  <c r="T855" i="1"/>
  <c r="T853" i="1"/>
  <c r="T851" i="1"/>
  <c r="T849" i="1"/>
  <c r="T847" i="1"/>
  <c r="T845" i="1"/>
  <c r="T843" i="1"/>
  <c r="T841" i="1"/>
  <c r="T839" i="1"/>
  <c r="T837" i="1"/>
  <c r="T835" i="1"/>
  <c r="T833" i="1"/>
  <c r="T831" i="1"/>
  <c r="T829" i="1"/>
  <c r="T827" i="1"/>
  <c r="T825" i="1"/>
  <c r="T823" i="1"/>
  <c r="T821" i="1"/>
  <c r="T819" i="1"/>
  <c r="T817" i="1"/>
  <c r="T815" i="1"/>
  <c r="T813" i="1"/>
  <c r="T811" i="1"/>
  <c r="T807" i="1"/>
  <c r="T804" i="1"/>
  <c r="T802" i="1"/>
  <c r="T800" i="1"/>
  <c r="T798" i="1"/>
  <c r="T795" i="1"/>
  <c r="T793" i="1"/>
  <c r="T791" i="1"/>
  <c r="T789" i="1"/>
  <c r="T787" i="1"/>
  <c r="T785" i="1"/>
  <c r="T783" i="1"/>
  <c r="T781" i="1"/>
  <c r="T779" i="1"/>
  <c r="T777" i="1"/>
  <c r="T775" i="1"/>
  <c r="T773" i="1"/>
  <c r="T771" i="1"/>
  <c r="T769" i="1"/>
  <c r="T767" i="1"/>
  <c r="T765" i="1"/>
  <c r="T763" i="1"/>
  <c r="T761" i="1"/>
  <c r="T759" i="1"/>
  <c r="T757" i="1"/>
  <c r="T755" i="1"/>
  <c r="T753" i="1"/>
  <c r="T751" i="1"/>
  <c r="T749" i="1"/>
  <c r="T747" i="1"/>
  <c r="T745" i="1"/>
  <c r="T743" i="1"/>
  <c r="T741" i="1"/>
  <c r="T739" i="1"/>
  <c r="T737" i="1"/>
  <c r="T735" i="1"/>
  <c r="T733" i="1"/>
  <c r="T731" i="1"/>
  <c r="T729" i="1"/>
  <c r="T727" i="1"/>
  <c r="T725" i="1"/>
  <c r="T723" i="1"/>
  <c r="T721" i="1"/>
  <c r="T719" i="1"/>
  <c r="T717" i="1"/>
  <c r="T715" i="1"/>
  <c r="T713" i="1"/>
  <c r="T711" i="1"/>
  <c r="T709" i="1"/>
  <c r="T707" i="1"/>
  <c r="T705" i="1"/>
  <c r="T703" i="1"/>
  <c r="T701" i="1"/>
  <c r="T699" i="1"/>
  <c r="T697" i="1"/>
  <c r="T695" i="1"/>
  <c r="T693" i="1"/>
  <c r="T691" i="1"/>
  <c r="T689" i="1"/>
  <c r="T687" i="1"/>
  <c r="T685" i="1"/>
  <c r="T683" i="1"/>
  <c r="T681" i="1"/>
  <c r="T679" i="1"/>
  <c r="T677" i="1"/>
  <c r="T675" i="1"/>
  <c r="T673" i="1"/>
  <c r="T671" i="1"/>
  <c r="T669" i="1"/>
  <c r="T667" i="1"/>
  <c r="T665" i="1"/>
  <c r="T663" i="1"/>
  <c r="T661" i="1"/>
  <c r="T659" i="1"/>
  <c r="T657" i="1"/>
  <c r="T655" i="1"/>
  <c r="T653" i="1"/>
  <c r="T651" i="1"/>
  <c r="T649" i="1"/>
  <c r="T647" i="1"/>
  <c r="T645" i="1"/>
  <c r="T643" i="1"/>
  <c r="T641" i="1"/>
  <c r="T639" i="1"/>
  <c r="T637" i="1"/>
  <c r="T635" i="1"/>
  <c r="T633" i="1"/>
  <c r="T631" i="1"/>
  <c r="T629" i="1"/>
  <c r="T627" i="1"/>
  <c r="T625" i="1"/>
  <c r="T623" i="1"/>
  <c r="T621" i="1"/>
  <c r="T619" i="1"/>
  <c r="T617" i="1"/>
  <c r="T615" i="1"/>
  <c r="T613" i="1"/>
  <c r="T611" i="1"/>
  <c r="T609" i="1"/>
  <c r="T607" i="1"/>
  <c r="T605" i="1"/>
  <c r="T603" i="1"/>
  <c r="T601" i="1"/>
  <c r="T599" i="1"/>
  <c r="T597" i="1"/>
  <c r="T595" i="1"/>
  <c r="T593" i="1"/>
  <c r="T591" i="1"/>
  <c r="T589" i="1"/>
  <c r="T587" i="1"/>
  <c r="T585" i="1"/>
  <c r="T583" i="1"/>
  <c r="T581" i="1"/>
  <c r="T579" i="1"/>
  <c r="T577" i="1"/>
  <c r="T575" i="1"/>
  <c r="T573" i="1"/>
  <c r="T571" i="1"/>
  <c r="T569" i="1"/>
  <c r="T567" i="1"/>
  <c r="T565" i="1"/>
  <c r="T563" i="1"/>
  <c r="T561" i="1"/>
  <c r="H10" i="3"/>
  <c r="I10" i="3" s="1"/>
  <c r="T559" i="1"/>
  <c r="H8" i="3"/>
  <c r="I8" i="3" s="1"/>
  <c r="T557" i="1"/>
  <c r="T555" i="1"/>
  <c r="T553" i="1"/>
  <c r="T550" i="1"/>
  <c r="T548" i="1"/>
  <c r="T546" i="1"/>
  <c r="T544" i="1"/>
  <c r="T542" i="1"/>
  <c r="T540" i="1"/>
  <c r="T538" i="1"/>
  <c r="T536" i="1"/>
  <c r="T534" i="1"/>
  <c r="T532" i="1"/>
  <c r="T530" i="1"/>
  <c r="T528" i="1"/>
  <c r="T526" i="1"/>
  <c r="T522" i="1"/>
  <c r="T520" i="1"/>
  <c r="T516" i="1"/>
  <c r="T455" i="1"/>
  <c r="T295" i="1"/>
  <c r="T288" i="1"/>
  <c r="T286" i="1"/>
  <c r="T284" i="1"/>
  <c r="T282" i="1"/>
  <c r="T280" i="1"/>
  <c r="T276" i="1"/>
  <c r="T270" i="1"/>
  <c r="T268" i="1"/>
  <c r="T266" i="1"/>
  <c r="T264" i="1"/>
  <c r="T262" i="1"/>
  <c r="T260" i="1"/>
  <c r="T258" i="1"/>
  <c r="T256" i="1"/>
  <c r="T252" i="1"/>
  <c r="T250" i="1"/>
  <c r="T248" i="1"/>
  <c r="T246" i="1"/>
  <c r="T244" i="1"/>
  <c r="T242" i="1"/>
  <c r="T240" i="1"/>
  <c r="T238" i="1"/>
  <c r="T236" i="1"/>
  <c r="T234" i="1"/>
  <c r="T232" i="1"/>
  <c r="T230" i="1"/>
  <c r="T228" i="1"/>
  <c r="T226" i="1"/>
  <c r="T224" i="1"/>
  <c r="T220" i="1"/>
  <c r="T218" i="1"/>
  <c r="T216" i="1"/>
  <c r="T214" i="1"/>
  <c r="T212" i="1"/>
  <c r="T210" i="1"/>
  <c r="T208" i="1"/>
  <c r="T206" i="1"/>
  <c r="T204" i="1"/>
  <c r="T202" i="1"/>
  <c r="T200" i="1"/>
  <c r="T198" i="1"/>
  <c r="T196" i="1"/>
  <c r="T194" i="1"/>
  <c r="T192" i="1"/>
  <c r="T190" i="1"/>
  <c r="T188" i="1"/>
  <c r="T186" i="1"/>
  <c r="T184" i="1"/>
  <c r="T182" i="1"/>
  <c r="T180" i="1"/>
  <c r="T178" i="1"/>
  <c r="T176" i="1"/>
  <c r="T174" i="1"/>
  <c r="T172" i="1"/>
  <c r="T170" i="1"/>
  <c r="T168" i="1"/>
  <c r="T166" i="1"/>
  <c r="T164" i="1"/>
  <c r="T162" i="1"/>
  <c r="T160" i="1"/>
  <c r="T158" i="1"/>
  <c r="T156" i="1"/>
  <c r="T154" i="1"/>
  <c r="T152" i="1"/>
  <c r="T150" i="1"/>
  <c r="T148" i="1"/>
  <c r="T146" i="1"/>
  <c r="T144" i="1"/>
  <c r="T142" i="1"/>
  <c r="T140" i="1"/>
  <c r="T138" i="1"/>
  <c r="T136" i="1"/>
  <c r="T134" i="1"/>
  <c r="T132" i="1"/>
  <c r="T130" i="1"/>
  <c r="T128" i="1"/>
  <c r="T126" i="1"/>
  <c r="T124" i="1"/>
  <c r="T122" i="1"/>
  <c r="T120" i="1"/>
  <c r="T118" i="1"/>
  <c r="T116" i="1"/>
  <c r="T114" i="1"/>
  <c r="T112" i="1"/>
  <c r="T110" i="1"/>
  <c r="T108" i="1"/>
  <c r="T106" i="1"/>
  <c r="T104" i="1"/>
  <c r="T102" i="1"/>
  <c r="T100" i="1"/>
  <c r="T98" i="1"/>
  <c r="T96" i="1"/>
  <c r="T94" i="1"/>
  <c r="T92" i="1"/>
  <c r="T90" i="1"/>
  <c r="T88" i="1"/>
  <c r="T86" i="1"/>
  <c r="T83" i="1"/>
  <c r="T81" i="1"/>
  <c r="T79" i="1"/>
  <c r="T77" i="1"/>
  <c r="T75" i="1"/>
  <c r="T73" i="1"/>
  <c r="T71" i="1"/>
  <c r="T69" i="1"/>
  <c r="T67" i="1"/>
  <c r="T65" i="1"/>
  <c r="T63" i="1"/>
  <c r="T61" i="1"/>
  <c r="T59" i="1"/>
  <c r="T57" i="1"/>
  <c r="T55" i="1"/>
  <c r="T53" i="1"/>
  <c r="T51" i="1"/>
  <c r="T49" i="1"/>
  <c r="T47" i="1"/>
  <c r="T45" i="1"/>
  <c r="T43" i="1"/>
  <c r="T41" i="1"/>
  <c r="T39" i="1"/>
  <c r="T37" i="1"/>
  <c r="T35" i="1"/>
  <c r="T33" i="1"/>
  <c r="T31" i="1"/>
  <c r="T29" i="1"/>
  <c r="T26" i="1"/>
  <c r="T24" i="1"/>
  <c r="T22" i="1"/>
  <c r="T20" i="1"/>
  <c r="T18" i="1"/>
  <c r="T16" i="1"/>
  <c r="T14" i="1"/>
  <c r="T12" i="1"/>
  <c r="T10" i="1"/>
  <c r="T8" i="1"/>
  <c r="T291" i="1"/>
  <c r="T293" i="1"/>
  <c r="T297" i="1"/>
  <c r="T299" i="1"/>
  <c r="T301" i="1"/>
  <c r="T303" i="1"/>
  <c r="T305" i="1"/>
  <c r="T307" i="1"/>
  <c r="T309" i="1"/>
  <c r="T311" i="1"/>
  <c r="T313" i="1"/>
  <c r="T315" i="1"/>
  <c r="T318" i="1"/>
  <c r="T319" i="1"/>
  <c r="T323" i="1"/>
  <c r="T326" i="1"/>
  <c r="T328" i="1"/>
  <c r="T330" i="1"/>
  <c r="T332" i="1"/>
  <c r="T335" i="1"/>
  <c r="T401" i="1"/>
  <c r="T403" i="1"/>
  <c r="T405" i="1"/>
  <c r="T407" i="1"/>
  <c r="T409" i="1"/>
  <c r="T411" i="1"/>
  <c r="T414" i="1"/>
  <c r="T415" i="1"/>
  <c r="T417" i="1"/>
  <c r="T419" i="1"/>
  <c r="T421" i="1"/>
  <c r="T423" i="1"/>
  <c r="T426" i="1"/>
  <c r="T427" i="1"/>
  <c r="T429" i="1"/>
  <c r="T431" i="1"/>
  <c r="T433" i="1"/>
  <c r="T435" i="1"/>
  <c r="T437" i="1"/>
  <c r="T439" i="1"/>
  <c r="T441" i="1"/>
  <c r="T444" i="1"/>
  <c r="T445" i="1"/>
  <c r="T447" i="1"/>
  <c r="T449" i="1"/>
  <c r="T451" i="1"/>
  <c r="T453" i="1"/>
  <c r="T458" i="1"/>
  <c r="T460" i="1"/>
  <c r="T461" i="1"/>
  <c r="T470" i="1"/>
  <c r="T472" i="1"/>
  <c r="T474" i="1"/>
  <c r="T476" i="1"/>
  <c r="T477" i="1"/>
  <c r="T488" i="1"/>
  <c r="T491" i="1"/>
  <c r="T492" i="1"/>
  <c r="T494" i="1"/>
  <c r="T496" i="1"/>
  <c r="T498" i="1"/>
  <c r="T500" i="1"/>
  <c r="T502" i="1"/>
  <c r="T504" i="1"/>
  <c r="T506" i="1"/>
  <c r="T511" i="1"/>
  <c r="T514" i="1"/>
  <c r="T552" i="1"/>
  <c r="T797" i="1"/>
  <c r="T1068" i="1"/>
  <c r="T1732" i="1"/>
  <c r="T1730" i="1"/>
  <c r="T1728" i="1"/>
  <c r="T1726" i="1"/>
  <c r="T1724" i="1"/>
  <c r="T1722" i="1"/>
  <c r="T1720" i="1"/>
  <c r="T1718" i="1"/>
  <c r="T1716" i="1"/>
  <c r="T1714" i="1"/>
  <c r="T1712" i="1"/>
  <c r="T1710" i="1"/>
  <c r="T1708" i="1"/>
  <c r="T1706" i="1"/>
  <c r="T1704" i="1"/>
  <c r="T1702" i="1"/>
  <c r="T1700" i="1"/>
  <c r="T1698" i="1"/>
  <c r="T1696" i="1"/>
  <c r="T1694" i="1"/>
  <c r="T1692" i="1"/>
  <c r="T1690" i="1"/>
  <c r="T1688" i="1"/>
  <c r="T1686" i="1"/>
  <c r="T1684" i="1"/>
  <c r="T1682" i="1"/>
  <c r="T1680" i="1"/>
  <c r="T1678" i="1"/>
  <c r="T1676" i="1"/>
  <c r="T1674" i="1"/>
  <c r="T1672" i="1"/>
  <c r="T1670" i="1"/>
  <c r="T1668" i="1"/>
  <c r="T1666" i="1"/>
  <c r="T1664" i="1"/>
  <c r="T1662" i="1"/>
  <c r="T1660" i="1"/>
  <c r="T1658" i="1"/>
  <c r="T1656" i="1"/>
  <c r="T1654" i="1"/>
  <c r="T1652" i="1"/>
  <c r="T1650" i="1"/>
  <c r="T1648" i="1"/>
  <c r="T1646" i="1"/>
  <c r="T1644" i="1"/>
  <c r="T1642" i="1"/>
  <c r="T1640" i="1"/>
  <c r="T1638" i="1"/>
  <c r="T1636" i="1"/>
  <c r="T1634" i="1"/>
  <c r="T1632" i="1"/>
  <c r="T1630" i="1"/>
  <c r="T1628" i="1"/>
  <c r="T1626" i="1"/>
  <c r="T1624" i="1"/>
  <c r="T1622" i="1"/>
  <c r="T1620" i="1"/>
  <c r="T1618" i="1"/>
  <c r="T1616" i="1"/>
  <c r="T1614" i="1"/>
  <c r="T1612" i="1"/>
  <c r="T1610" i="1"/>
  <c r="T1608" i="1"/>
  <c r="T1606" i="1"/>
  <c r="T1604" i="1"/>
  <c r="T1602" i="1"/>
  <c r="T1600" i="1"/>
  <c r="T1598" i="1"/>
  <c r="T1596" i="1"/>
  <c r="T1594" i="1"/>
  <c r="T1592" i="1"/>
  <c r="T1590" i="1"/>
  <c r="T1588" i="1"/>
  <c r="T1586" i="1"/>
  <c r="T1584" i="1"/>
  <c r="T1582" i="1"/>
  <c r="T1580" i="1"/>
  <c r="T1578" i="1"/>
  <c r="T1576" i="1"/>
  <c r="T1574" i="1"/>
  <c r="T1572" i="1"/>
  <c r="T1570" i="1"/>
  <c r="T1568" i="1"/>
  <c r="T1566" i="1"/>
  <c r="T1564" i="1"/>
  <c r="T1562" i="1"/>
  <c r="T1558" i="1"/>
  <c r="T1556" i="1"/>
  <c r="T1554" i="1"/>
  <c r="T1552" i="1"/>
  <c r="T1546" i="1"/>
  <c r="T1544" i="1"/>
  <c r="T1542" i="1"/>
  <c r="T1540" i="1"/>
  <c r="T1538" i="1"/>
  <c r="T1536" i="1"/>
  <c r="T1534" i="1"/>
  <c r="T1532" i="1"/>
  <c r="T1530" i="1"/>
  <c r="T1528" i="1"/>
  <c r="T1526" i="1"/>
  <c r="T1524" i="1"/>
  <c r="T1522" i="1"/>
  <c r="T1520" i="1"/>
  <c r="T1518" i="1"/>
  <c r="T1516" i="1"/>
  <c r="T1514" i="1"/>
  <c r="T1512" i="1"/>
  <c r="T1510" i="1"/>
  <c r="T1508" i="1"/>
  <c r="T1506" i="1"/>
  <c r="T1504" i="1"/>
  <c r="T1502" i="1"/>
  <c r="T1500" i="1"/>
  <c r="T1498" i="1"/>
  <c r="T1496" i="1"/>
  <c r="T1494" i="1"/>
  <c r="T1492" i="1"/>
  <c r="T1490" i="1"/>
  <c r="T1488" i="1"/>
  <c r="T1486" i="1"/>
  <c r="T1484" i="1"/>
  <c r="T1482" i="1"/>
  <c r="T1480" i="1"/>
  <c r="T1478" i="1"/>
  <c r="T1476" i="1"/>
  <c r="T1474" i="1"/>
  <c r="T1472" i="1"/>
  <c r="T1470" i="1"/>
  <c r="T1468" i="1"/>
  <c r="T1466" i="1"/>
  <c r="T1464" i="1"/>
  <c r="T1462" i="1"/>
  <c r="T1460" i="1"/>
  <c r="T1458" i="1"/>
  <c r="T1456" i="1"/>
  <c r="T1454" i="1"/>
  <c r="T1452" i="1"/>
  <c r="T1450" i="1"/>
  <c r="T1448" i="1"/>
  <c r="T1446" i="1"/>
  <c r="T1444" i="1"/>
  <c r="T1442" i="1"/>
  <c r="T1440" i="1"/>
  <c r="T1438" i="1"/>
  <c r="T1436" i="1"/>
  <c r="T1434" i="1"/>
  <c r="T1432" i="1"/>
  <c r="T1430" i="1"/>
  <c r="T1428" i="1"/>
  <c r="T1426" i="1"/>
  <c r="T1424" i="1"/>
  <c r="T1422" i="1"/>
  <c r="T1420" i="1"/>
  <c r="T1418" i="1"/>
  <c r="T1416" i="1"/>
  <c r="T1414" i="1"/>
  <c r="T1412" i="1"/>
  <c r="T1410" i="1"/>
  <c r="T1408" i="1"/>
  <c r="T1406" i="1"/>
  <c r="T1404" i="1"/>
  <c r="T1402" i="1"/>
  <c r="T1400" i="1"/>
  <c r="T1398" i="1"/>
  <c r="T1396" i="1"/>
  <c r="T1394" i="1"/>
  <c r="T1392" i="1"/>
  <c r="T1390" i="1"/>
  <c r="T1388" i="1"/>
  <c r="T1386" i="1"/>
  <c r="T1384" i="1"/>
  <c r="T1382" i="1"/>
  <c r="T1380" i="1"/>
  <c r="T1378" i="1"/>
  <c r="T1376" i="1"/>
  <c r="T1374" i="1"/>
  <c r="T1372" i="1"/>
  <c r="T1370" i="1"/>
  <c r="T1368" i="1"/>
  <c r="T1366" i="1"/>
  <c r="T1364" i="1"/>
  <c r="T1362" i="1"/>
  <c r="T1360" i="1"/>
  <c r="T1358" i="1"/>
  <c r="T1356" i="1"/>
  <c r="T1354" i="1"/>
  <c r="T1352" i="1"/>
  <c r="T1350" i="1"/>
  <c r="T1348" i="1"/>
  <c r="T1346" i="1"/>
  <c r="T1344" i="1"/>
  <c r="T1342" i="1"/>
  <c r="T1340" i="1"/>
  <c r="T1338" i="1"/>
  <c r="T1336" i="1"/>
  <c r="T1334" i="1"/>
  <c r="T1332" i="1"/>
  <c r="T1330" i="1"/>
  <c r="T1328" i="1"/>
  <c r="T1326" i="1"/>
  <c r="T1324" i="1"/>
  <c r="T1322" i="1"/>
  <c r="T1320" i="1"/>
  <c r="T1318" i="1"/>
  <c r="T1316" i="1"/>
  <c r="T1313" i="1"/>
  <c r="T1311" i="1"/>
  <c r="T1309" i="1"/>
  <c r="T1307" i="1"/>
  <c r="T1305" i="1"/>
  <c r="T1303" i="1"/>
  <c r="T1301" i="1"/>
  <c r="T1299" i="1"/>
  <c r="T1297" i="1"/>
  <c r="T1295" i="1"/>
  <c r="T1293" i="1"/>
  <c r="T1291" i="1"/>
  <c r="T1289" i="1"/>
  <c r="T1287" i="1"/>
  <c r="T1285" i="1"/>
  <c r="T1283" i="1"/>
  <c r="T1281" i="1"/>
  <c r="T1279" i="1"/>
  <c r="T1277" i="1"/>
  <c r="T1275" i="1"/>
  <c r="T1273" i="1"/>
  <c r="T1271" i="1"/>
  <c r="T1269" i="1"/>
  <c r="T1267" i="1"/>
  <c r="T1265" i="1"/>
  <c r="T1263" i="1"/>
  <c r="T1261" i="1"/>
  <c r="T1259" i="1"/>
  <c r="T1257" i="1"/>
  <c r="T1255" i="1"/>
  <c r="T1253" i="1"/>
  <c r="T1251" i="1"/>
  <c r="T1249" i="1"/>
  <c r="T1247" i="1"/>
  <c r="T1245" i="1"/>
  <c r="T1243" i="1"/>
  <c r="T1241" i="1"/>
  <c r="T1239" i="1"/>
  <c r="T1237" i="1"/>
  <c r="T1235" i="1"/>
  <c r="T1233" i="1"/>
  <c r="T1231" i="1"/>
  <c r="T1229" i="1"/>
  <c r="T1227" i="1"/>
  <c r="T1225" i="1"/>
  <c r="T1223" i="1"/>
  <c r="T1221" i="1"/>
  <c r="T1219" i="1"/>
  <c r="T1217" i="1"/>
  <c r="T1215" i="1"/>
  <c r="T1213" i="1"/>
  <c r="T1211" i="1"/>
  <c r="T1209" i="1"/>
  <c r="T1207" i="1"/>
  <c r="T1205" i="1"/>
  <c r="T1203" i="1"/>
  <c r="T1201" i="1"/>
  <c r="T1199" i="1"/>
  <c r="T1197" i="1"/>
  <c r="T1195" i="1"/>
  <c r="T1193" i="1"/>
  <c r="T1191" i="1"/>
  <c r="T1189" i="1"/>
  <c r="T1187" i="1"/>
  <c r="T1185" i="1"/>
  <c r="T1183" i="1"/>
  <c r="T1181" i="1"/>
  <c r="T1179" i="1"/>
  <c r="T1177" i="1"/>
  <c r="T1175" i="1"/>
  <c r="T1173" i="1"/>
  <c r="T1171" i="1"/>
  <c r="T1169" i="1"/>
  <c r="T1167" i="1"/>
  <c r="T1165" i="1"/>
  <c r="T1163" i="1"/>
  <c r="T1161" i="1"/>
  <c r="T1159" i="1"/>
  <c r="T1157" i="1"/>
  <c r="T1155" i="1"/>
  <c r="T1153" i="1"/>
  <c r="T1151" i="1"/>
  <c r="T1149" i="1"/>
  <c r="T1147" i="1"/>
  <c r="T1145" i="1"/>
  <c r="T1143" i="1"/>
  <c r="T1141" i="1"/>
  <c r="T1139" i="1"/>
  <c r="T1137" i="1"/>
  <c r="T1135" i="1"/>
  <c r="T1133" i="1"/>
  <c r="T1131" i="1"/>
  <c r="T1129" i="1"/>
  <c r="T1127" i="1"/>
  <c r="T1125" i="1"/>
  <c r="T1123" i="1"/>
  <c r="T1121" i="1"/>
  <c r="T1119" i="1"/>
  <c r="T1117" i="1"/>
  <c r="T1115" i="1"/>
  <c r="T1113" i="1"/>
  <c r="T1111" i="1"/>
  <c r="T1109" i="1"/>
  <c r="T1107" i="1"/>
  <c r="T1105" i="1"/>
  <c r="T1103" i="1"/>
  <c r="T1101" i="1"/>
  <c r="T1099" i="1"/>
  <c r="T1097" i="1"/>
  <c r="T1095" i="1"/>
  <c r="T1093" i="1"/>
  <c r="T1091" i="1"/>
  <c r="T1089" i="1"/>
  <c r="T1087" i="1"/>
  <c r="T1085" i="1"/>
  <c r="T1083" i="1"/>
  <c r="T1081" i="1"/>
  <c r="T1079" i="1"/>
  <c r="T1077" i="1"/>
  <c r="T1075" i="1"/>
  <c r="T1073" i="1"/>
  <c r="T1071" i="1"/>
  <c r="T1069" i="1"/>
  <c r="T1066" i="1"/>
  <c r="T1064" i="1"/>
  <c r="T1062" i="1"/>
  <c r="T1060" i="1"/>
  <c r="T1058" i="1"/>
  <c r="T1056" i="1"/>
  <c r="T1054" i="1"/>
  <c r="T1052" i="1"/>
  <c r="T1050" i="1"/>
  <c r="T1048" i="1"/>
  <c r="T1045" i="1"/>
  <c r="T1043" i="1"/>
  <c r="T1041" i="1"/>
  <c r="T1039" i="1"/>
  <c r="T1037" i="1"/>
  <c r="T1035" i="1"/>
  <c r="T1033" i="1"/>
  <c r="T1031" i="1"/>
  <c r="T1029" i="1"/>
  <c r="T1027" i="1"/>
  <c r="T1025" i="1"/>
  <c r="T1023" i="1"/>
  <c r="T1021" i="1"/>
  <c r="T1019" i="1"/>
  <c r="T1017" i="1"/>
  <c r="T1015" i="1"/>
  <c r="T1013" i="1"/>
  <c r="T1011" i="1"/>
  <c r="T1009" i="1"/>
  <c r="T1007" i="1"/>
  <c r="T1005" i="1"/>
  <c r="T1003" i="1"/>
  <c r="T1001" i="1"/>
  <c r="T999" i="1"/>
  <c r="T997" i="1"/>
  <c r="T995" i="1"/>
  <c r="T993" i="1"/>
  <c r="T991" i="1"/>
  <c r="T989" i="1"/>
  <c r="H24" i="3"/>
  <c r="I24" i="3" s="1"/>
  <c r="T987" i="1"/>
  <c r="H22" i="3"/>
  <c r="I22" i="3" s="1"/>
  <c r="T985" i="1"/>
  <c r="H20" i="3"/>
  <c r="I20" i="3" s="1"/>
  <c r="T983" i="1"/>
  <c r="H18" i="3"/>
  <c r="I18" i="3" s="1"/>
  <c r="T981" i="1"/>
  <c r="H16" i="3"/>
  <c r="I16" i="3" s="1"/>
  <c r="T979" i="1"/>
  <c r="H14" i="3"/>
  <c r="I14" i="3" s="1"/>
  <c r="T977" i="1"/>
  <c r="T975" i="1"/>
  <c r="T973" i="1"/>
  <c r="T971" i="1"/>
  <c r="T969" i="1"/>
  <c r="T967" i="1"/>
  <c r="T965" i="1"/>
  <c r="T963" i="1"/>
  <c r="T961" i="1"/>
  <c r="T959" i="1"/>
  <c r="T957" i="1"/>
  <c r="T955" i="1"/>
  <c r="T953" i="1"/>
  <c r="T951" i="1"/>
  <c r="T949" i="1"/>
  <c r="T947" i="1"/>
  <c r="T945" i="1"/>
  <c r="T943" i="1"/>
  <c r="T941" i="1"/>
  <c r="T939" i="1"/>
  <c r="T937" i="1"/>
  <c r="T935" i="1"/>
  <c r="T933" i="1"/>
  <c r="T931" i="1"/>
  <c r="T929" i="1"/>
  <c r="T927" i="1"/>
  <c r="T925" i="1"/>
  <c r="T923" i="1"/>
  <c r="T921" i="1"/>
  <c r="T919" i="1"/>
  <c r="T917" i="1"/>
  <c r="T915" i="1"/>
  <c r="T913" i="1"/>
  <c r="T909" i="1"/>
  <c r="T907" i="1"/>
  <c r="T905" i="1"/>
  <c r="T903" i="1"/>
  <c r="T901" i="1"/>
  <c r="T899" i="1"/>
  <c r="T897" i="1"/>
  <c r="T895" i="1"/>
  <c r="T893" i="1"/>
  <c r="T891" i="1"/>
  <c r="T887" i="1"/>
  <c r="T884" i="1"/>
  <c r="T882" i="1"/>
  <c r="T880" i="1"/>
  <c r="T878" i="1"/>
  <c r="T876" i="1"/>
  <c r="T874" i="1"/>
  <c r="T872" i="1"/>
  <c r="T870" i="1"/>
  <c r="T868" i="1"/>
  <c r="T866" i="1"/>
  <c r="T864" i="1"/>
  <c r="T862" i="1"/>
  <c r="T860" i="1"/>
  <c r="T858" i="1"/>
  <c r="T856" i="1"/>
  <c r="T854" i="1"/>
  <c r="T852" i="1"/>
  <c r="T850" i="1"/>
  <c r="T848" i="1"/>
  <c r="T846" i="1"/>
  <c r="T844" i="1"/>
  <c r="T840" i="1"/>
  <c r="T838" i="1"/>
  <c r="T836" i="1"/>
  <c r="T834" i="1"/>
  <c r="T832" i="1"/>
  <c r="T830" i="1"/>
  <c r="T828" i="1"/>
  <c r="T826" i="1"/>
  <c r="T824" i="1"/>
  <c r="T822" i="1"/>
  <c r="T820" i="1"/>
  <c r="T818" i="1"/>
  <c r="T816" i="1"/>
  <c r="T814" i="1"/>
  <c r="T812" i="1"/>
  <c r="T810" i="1"/>
  <c r="T805" i="1"/>
  <c r="T803" i="1"/>
  <c r="T801" i="1"/>
  <c r="T799" i="1"/>
  <c r="T796" i="1"/>
  <c r="T792" i="1"/>
  <c r="T790" i="1"/>
  <c r="T788" i="1"/>
  <c r="T786" i="1"/>
  <c r="T784" i="1"/>
  <c r="T782" i="1"/>
  <c r="T780" i="1"/>
  <c r="T778" i="1"/>
  <c r="T776" i="1"/>
  <c r="T774" i="1"/>
  <c r="T772" i="1"/>
  <c r="T770" i="1"/>
  <c r="T768" i="1"/>
  <c r="T766" i="1"/>
  <c r="H12" i="3"/>
  <c r="I12" i="3" s="1"/>
  <c r="T764" i="1"/>
  <c r="T762" i="1"/>
  <c r="T760" i="1"/>
  <c r="T758" i="1"/>
  <c r="T756" i="1"/>
  <c r="T754" i="1"/>
  <c r="T752" i="1"/>
  <c r="T750" i="1"/>
  <c r="T748" i="1"/>
  <c r="T746" i="1"/>
  <c r="T744" i="1"/>
  <c r="T742" i="1"/>
  <c r="T740" i="1"/>
  <c r="T738" i="1"/>
  <c r="T736" i="1"/>
  <c r="T734" i="1"/>
  <c r="T732" i="1"/>
  <c r="T730" i="1"/>
  <c r="T728" i="1"/>
  <c r="T726" i="1"/>
  <c r="T724" i="1"/>
  <c r="T722" i="1"/>
  <c r="T720" i="1"/>
  <c r="T718" i="1"/>
  <c r="T716" i="1"/>
  <c r="T714" i="1"/>
  <c r="T712" i="1"/>
  <c r="T710" i="1"/>
  <c r="T708" i="1"/>
  <c r="T706" i="1"/>
  <c r="T704" i="1"/>
  <c r="T702" i="1"/>
  <c r="T700" i="1"/>
  <c r="T698" i="1"/>
  <c r="T696" i="1"/>
  <c r="T694" i="1"/>
  <c r="T692" i="1"/>
  <c r="T690" i="1"/>
  <c r="T688" i="1"/>
  <c r="T686" i="1"/>
  <c r="T684" i="1"/>
  <c r="T682" i="1"/>
  <c r="T680" i="1"/>
  <c r="T678" i="1"/>
  <c r="T676" i="1"/>
  <c r="T674" i="1"/>
  <c r="T672" i="1"/>
  <c r="T670" i="1"/>
  <c r="T668" i="1"/>
  <c r="T666" i="1"/>
  <c r="T664" i="1"/>
  <c r="T662" i="1"/>
  <c r="T660" i="1"/>
  <c r="T658" i="1"/>
  <c r="T656" i="1"/>
  <c r="T654" i="1"/>
  <c r="T652" i="1"/>
  <c r="T650" i="1"/>
  <c r="T648" i="1"/>
  <c r="T646" i="1"/>
  <c r="T644" i="1"/>
  <c r="T642" i="1"/>
  <c r="T640" i="1"/>
  <c r="T638" i="1"/>
  <c r="T636" i="1"/>
  <c r="T634" i="1"/>
  <c r="T632" i="1"/>
  <c r="T630" i="1"/>
  <c r="T628" i="1"/>
  <c r="T626" i="1"/>
  <c r="T624" i="1"/>
  <c r="T622" i="1"/>
  <c r="T620" i="1"/>
  <c r="T618" i="1"/>
  <c r="T616" i="1"/>
  <c r="T614" i="1"/>
  <c r="T612" i="1"/>
  <c r="T610" i="1"/>
  <c r="T608" i="1"/>
  <c r="T606" i="1"/>
  <c r="T604" i="1"/>
  <c r="T602" i="1"/>
  <c r="T600" i="1"/>
  <c r="T598" i="1"/>
  <c r="T596" i="1"/>
  <c r="T594" i="1"/>
  <c r="T592" i="1"/>
  <c r="T590" i="1"/>
  <c r="T588" i="1"/>
  <c r="T586" i="1"/>
  <c r="T584" i="1"/>
  <c r="T582" i="1"/>
  <c r="T580" i="1"/>
  <c r="T578" i="1"/>
  <c r="T576" i="1"/>
  <c r="T574" i="1"/>
  <c r="T572" i="1"/>
  <c r="T570" i="1"/>
  <c r="T568" i="1"/>
  <c r="T566" i="1"/>
  <c r="T564" i="1"/>
  <c r="T562" i="1"/>
  <c r="H11" i="3"/>
  <c r="I11" i="3" s="1"/>
  <c r="T560" i="1"/>
  <c r="H9" i="3"/>
  <c r="I9" i="3" s="1"/>
  <c r="T558" i="1"/>
  <c r="H7" i="3"/>
  <c r="I7" i="3" s="1"/>
  <c r="T556" i="1"/>
  <c r="T554" i="1"/>
  <c r="T551" i="1"/>
  <c r="T549" i="1"/>
  <c r="T547" i="1"/>
  <c r="T545" i="1"/>
  <c r="T543" i="1"/>
  <c r="T541" i="1"/>
  <c r="T539" i="1"/>
  <c r="T537" i="1"/>
  <c r="T535" i="1"/>
  <c r="T533" i="1"/>
  <c r="T531" i="1"/>
  <c r="T529" i="1"/>
  <c r="T527" i="1"/>
  <c r="T525" i="1"/>
  <c r="T523" i="1"/>
  <c r="T521" i="1"/>
  <c r="T517" i="1"/>
  <c r="T457" i="1"/>
  <c r="T454" i="1"/>
  <c r="T294" i="1"/>
  <c r="T287" i="1"/>
  <c r="T285" i="1"/>
  <c r="T283" i="1"/>
  <c r="T281" i="1"/>
  <c r="T277" i="1"/>
  <c r="T271" i="1"/>
  <c r="T269" i="1"/>
  <c r="T267" i="1"/>
  <c r="T265" i="1"/>
  <c r="T263" i="1"/>
  <c r="T261" i="1"/>
  <c r="T259" i="1"/>
  <c r="T257" i="1"/>
  <c r="T253" i="1"/>
  <c r="T251" i="1"/>
  <c r="T249" i="1"/>
  <c r="T247" i="1"/>
  <c r="T245" i="1"/>
  <c r="T243" i="1"/>
  <c r="T241" i="1"/>
  <c r="T239" i="1"/>
  <c r="T237" i="1"/>
  <c r="T235" i="1"/>
  <c r="T233" i="1"/>
  <c r="T231" i="1"/>
  <c r="T229" i="1"/>
  <c r="T227" i="1"/>
  <c r="T225" i="1"/>
  <c r="T221" i="1"/>
  <c r="T219" i="1"/>
  <c r="T217" i="1"/>
  <c r="T215" i="1"/>
  <c r="T213" i="1"/>
  <c r="T211" i="1"/>
  <c r="T209" i="1"/>
  <c r="T207" i="1"/>
  <c r="T205" i="1"/>
  <c r="T203" i="1"/>
  <c r="T201" i="1"/>
  <c r="T199" i="1"/>
  <c r="T197" i="1"/>
  <c r="T195" i="1"/>
  <c r="T193" i="1"/>
  <c r="T191" i="1"/>
  <c r="T189" i="1"/>
  <c r="T187" i="1"/>
  <c r="T185" i="1"/>
  <c r="T183" i="1"/>
  <c r="T181" i="1"/>
  <c r="T179" i="1"/>
  <c r="T177" i="1"/>
  <c r="T175" i="1"/>
  <c r="T173" i="1"/>
  <c r="T171" i="1"/>
  <c r="T169" i="1"/>
  <c r="T167" i="1"/>
  <c r="T165" i="1"/>
  <c r="T163" i="1"/>
  <c r="T161" i="1"/>
  <c r="T159" i="1"/>
  <c r="T157" i="1"/>
  <c r="T155" i="1"/>
  <c r="T153" i="1"/>
  <c r="T151" i="1"/>
  <c r="T149" i="1"/>
  <c r="T147" i="1"/>
  <c r="T145" i="1"/>
  <c r="T143" i="1"/>
  <c r="T141" i="1"/>
  <c r="T139" i="1"/>
  <c r="T137" i="1"/>
  <c r="T135" i="1"/>
  <c r="T133" i="1"/>
  <c r="T131" i="1"/>
  <c r="T129" i="1"/>
  <c r="T127" i="1"/>
  <c r="T125" i="1"/>
  <c r="T123" i="1"/>
  <c r="T121" i="1"/>
  <c r="T119" i="1"/>
  <c r="T117" i="1"/>
  <c r="T115" i="1"/>
  <c r="T113" i="1"/>
  <c r="T111" i="1"/>
  <c r="T109" i="1"/>
  <c r="T107" i="1"/>
  <c r="T105" i="1"/>
  <c r="T103" i="1"/>
  <c r="T101" i="1"/>
  <c r="T99" i="1"/>
  <c r="T97" i="1"/>
  <c r="T95" i="1"/>
  <c r="T93" i="1"/>
  <c r="T91" i="1"/>
  <c r="T89" i="1"/>
  <c r="T87" i="1"/>
  <c r="T84" i="1"/>
  <c r="T82" i="1"/>
  <c r="T80" i="1"/>
  <c r="T78" i="1"/>
  <c r="T76" i="1"/>
  <c r="T74" i="1"/>
  <c r="T72" i="1"/>
  <c r="T70" i="1"/>
  <c r="T68" i="1"/>
  <c r="T66" i="1"/>
  <c r="T64" i="1"/>
  <c r="T62" i="1"/>
  <c r="T60" i="1"/>
  <c r="T58" i="1"/>
  <c r="T56" i="1"/>
  <c r="T54" i="1"/>
  <c r="T52" i="1"/>
  <c r="T50" i="1"/>
  <c r="T48" i="1"/>
  <c r="T46" i="1"/>
  <c r="T44" i="1"/>
  <c r="T42" i="1"/>
  <c r="T40" i="1"/>
  <c r="T38" i="1"/>
  <c r="T36" i="1"/>
  <c r="T34" i="1"/>
  <c r="T32" i="1"/>
  <c r="T30" i="1"/>
  <c r="T28" i="1"/>
  <c r="T25" i="1"/>
  <c r="T23" i="1"/>
  <c r="T21" i="1"/>
  <c r="T19" i="1"/>
  <c r="T17" i="1"/>
  <c r="T15" i="1"/>
  <c r="T13" i="1"/>
  <c r="T11" i="1"/>
  <c r="T9" i="1"/>
  <c r="T290" i="1"/>
  <c r="T292" i="1"/>
  <c r="T296" i="1"/>
  <c r="T298" i="1"/>
  <c r="T300" i="1"/>
  <c r="T302" i="1"/>
  <c r="T304" i="1"/>
  <c r="T306" i="1"/>
  <c r="T308" i="1"/>
  <c r="T310" i="1"/>
  <c r="T312" i="1"/>
  <c r="T320" i="1"/>
  <c r="T322" i="1"/>
  <c r="T324" i="1"/>
  <c r="T327" i="1"/>
  <c r="T329" i="1"/>
  <c r="T331" i="1"/>
  <c r="T336" i="1"/>
  <c r="T337" i="1"/>
  <c r="T400" i="1"/>
  <c r="T402" i="1"/>
  <c r="T404" i="1"/>
  <c r="T406" i="1"/>
  <c r="T408" i="1"/>
  <c r="T410" i="1"/>
  <c r="T412" i="1"/>
  <c r="T413" i="1"/>
  <c r="T416" i="1"/>
  <c r="T418" i="1"/>
  <c r="T420" i="1"/>
  <c r="T422" i="1"/>
  <c r="T424" i="1"/>
  <c r="T425" i="1"/>
  <c r="T428" i="1"/>
  <c r="T430" i="1"/>
  <c r="T432" i="1"/>
  <c r="T434" i="1"/>
  <c r="T436" i="1"/>
  <c r="T438" i="1"/>
  <c r="T440" i="1"/>
  <c r="T442" i="1"/>
  <c r="T443" i="1"/>
  <c r="T446" i="1"/>
  <c r="T448" i="1"/>
  <c r="T450" i="1"/>
  <c r="T452" i="1"/>
  <c r="T456" i="1"/>
  <c r="T459" i="1"/>
  <c r="T462" i="1"/>
  <c r="T463" i="1"/>
  <c r="T471" i="1"/>
  <c r="T473" i="1"/>
  <c r="T475" i="1"/>
  <c r="T478" i="1"/>
  <c r="T479" i="1"/>
  <c r="T487" i="1"/>
  <c r="T489" i="1"/>
  <c r="T490" i="1"/>
  <c r="T493" i="1"/>
  <c r="T495" i="1"/>
  <c r="T497" i="1"/>
  <c r="T499" i="1"/>
  <c r="T501" i="1"/>
  <c r="T503" i="1"/>
  <c r="T505" i="1"/>
  <c r="T507" i="1"/>
  <c r="T508" i="1"/>
  <c r="T515" i="1"/>
  <c r="T518" i="1"/>
  <c r="T519" i="1"/>
  <c r="T1315" i="1"/>
  <c r="T325" i="1"/>
  <c r="J85" i="1"/>
  <c r="O85" i="1" s="1"/>
  <c r="P85" i="1" s="1"/>
  <c r="S85" i="1" s="1"/>
  <c r="J27" i="1"/>
  <c r="O27" i="1" s="1"/>
  <c r="P27" i="1" s="1"/>
  <c r="S27" i="1" s="1"/>
  <c r="T27" i="1" l="1"/>
  <c r="T85" i="1"/>
  <c r="O56" i="2" l="1"/>
  <c r="O57" i="2"/>
  <c r="O58" i="2"/>
  <c r="O59" i="2"/>
  <c r="O60" i="2"/>
  <c r="O61" i="2"/>
  <c r="O62" i="2"/>
  <c r="O63" i="2"/>
  <c r="O64" i="2"/>
  <c r="N393" i="2"/>
  <c r="O67" i="2"/>
  <c r="AC29" i="2"/>
  <c r="AB28" i="2"/>
  <c r="AA28" i="2"/>
  <c r="AC28" i="2" s="1"/>
  <c r="AB27" i="2"/>
  <c r="AA27" i="2"/>
  <c r="AB26" i="2"/>
  <c r="AA26" i="2"/>
  <c r="Y26" i="2"/>
  <c r="AB25" i="2"/>
  <c r="AA25" i="2"/>
  <c r="Y25" i="2"/>
  <c r="X25" i="2"/>
  <c r="AB24" i="2"/>
  <c r="AA24" i="2"/>
  <c r="Y24" i="2"/>
  <c r="X24" i="2"/>
  <c r="W24" i="2"/>
  <c r="AB23" i="2"/>
  <c r="AA23" i="2"/>
  <c r="Y23" i="2"/>
  <c r="X23" i="2"/>
  <c r="W23" i="2"/>
  <c r="V23" i="2"/>
  <c r="AB22" i="2"/>
  <c r="AA22" i="2"/>
  <c r="Y22" i="2"/>
  <c r="X22" i="2"/>
  <c r="W22" i="2"/>
  <c r="V22" i="2"/>
  <c r="U22" i="2"/>
  <c r="AB21" i="2"/>
  <c r="AA21" i="2"/>
  <c r="Y21" i="2"/>
  <c r="X21" i="2"/>
  <c r="W21" i="2"/>
  <c r="V21" i="2"/>
  <c r="U21" i="2"/>
  <c r="T21" i="2"/>
  <c r="AB20" i="2"/>
  <c r="AA20" i="2"/>
  <c r="Y20" i="2"/>
  <c r="X20" i="2"/>
  <c r="W20" i="2"/>
  <c r="V20" i="2"/>
  <c r="U20" i="2"/>
  <c r="T20" i="2"/>
  <c r="S20" i="2"/>
  <c r="AB19" i="2"/>
  <c r="AA19" i="2"/>
  <c r="Y19" i="2"/>
  <c r="X19" i="2"/>
  <c r="W19" i="2"/>
  <c r="V19" i="2"/>
  <c r="U19" i="2"/>
  <c r="T19" i="2"/>
  <c r="S19" i="2"/>
  <c r="R19" i="2"/>
  <c r="AB18" i="2"/>
  <c r="AA18" i="2"/>
  <c r="Y18" i="2"/>
  <c r="X18" i="2"/>
  <c r="W18" i="2"/>
  <c r="V18" i="2"/>
  <c r="U18" i="2"/>
  <c r="T18" i="2"/>
  <c r="S18" i="2"/>
  <c r="R18" i="2"/>
  <c r="Q18" i="2"/>
  <c r="AB17" i="2"/>
  <c r="AA17" i="2"/>
  <c r="Y17" i="2"/>
  <c r="X17" i="2"/>
  <c r="W17" i="2"/>
  <c r="V17" i="2"/>
  <c r="U17" i="2"/>
  <c r="T17" i="2"/>
  <c r="S17" i="2"/>
  <c r="R17" i="2"/>
  <c r="Q17" i="2"/>
  <c r="P17" i="2"/>
  <c r="AB16" i="2"/>
  <c r="AA16" i="2"/>
  <c r="Y16" i="2"/>
  <c r="X16" i="2"/>
  <c r="W16" i="2"/>
  <c r="V16" i="2"/>
  <c r="U16" i="2"/>
  <c r="T16" i="2"/>
  <c r="S16" i="2"/>
  <c r="R16" i="2"/>
  <c r="Q16" i="2"/>
  <c r="P16" i="2"/>
  <c r="O16" i="2"/>
  <c r="AB15" i="2"/>
  <c r="AA15" i="2"/>
  <c r="Y15" i="2"/>
  <c r="X15" i="2"/>
  <c r="W15" i="2"/>
  <c r="V15" i="2"/>
  <c r="U15" i="2"/>
  <c r="T15" i="2"/>
  <c r="S15" i="2"/>
  <c r="R15" i="2"/>
  <c r="Q15" i="2"/>
  <c r="P15" i="2"/>
  <c r="O15" i="2"/>
  <c r="N15" i="2"/>
  <c r="AB14" i="2"/>
  <c r="AA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AB13" i="2"/>
  <c r="AA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AB12" i="2"/>
  <c r="AA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AB11" i="2"/>
  <c r="AA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AB10" i="2"/>
  <c r="AA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AB9" i="2"/>
  <c r="AA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AB8" i="2"/>
  <c r="AA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AB7" i="2"/>
  <c r="AA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AB6" i="2"/>
  <c r="AA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AB5" i="2"/>
  <c r="AA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AB4" i="2"/>
  <c r="AA4" i="2"/>
  <c r="Z4" i="2"/>
  <c r="Z19" i="2" s="1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N222" i="1" l="1"/>
  <c r="N289" i="1"/>
  <c r="P289" i="1" s="1"/>
  <c r="S289" i="1" s="1"/>
  <c r="AC19" i="2"/>
  <c r="AC4" i="2"/>
  <c r="Z20" i="2"/>
  <c r="AC20" i="2" s="1"/>
  <c r="Z8" i="2"/>
  <c r="AC8" i="2" s="1"/>
  <c r="Z13" i="2"/>
  <c r="AC13" i="2" s="1"/>
  <c r="Z16" i="2"/>
  <c r="AC16" i="2" s="1"/>
  <c r="Z21" i="2"/>
  <c r="AC21" i="2" s="1"/>
  <c r="Z12" i="2"/>
  <c r="AC12" i="2" s="1"/>
  <c r="Z17" i="2"/>
  <c r="AC17" i="2" s="1"/>
  <c r="Z5" i="2"/>
  <c r="AC5" i="2" s="1"/>
  <c r="Z24" i="2"/>
  <c r="AC24" i="2" s="1"/>
  <c r="Z6" i="2"/>
  <c r="AC6" i="2" s="1"/>
  <c r="Z7" i="2"/>
  <c r="AC7" i="2" s="1"/>
  <c r="Z14" i="2"/>
  <c r="AC14" i="2" s="1"/>
  <c r="Z15" i="2"/>
  <c r="AC15" i="2" s="1"/>
  <c r="Z22" i="2"/>
  <c r="AC22" i="2" s="1"/>
  <c r="Z23" i="2"/>
  <c r="AC23" i="2" s="1"/>
  <c r="Z9" i="2"/>
  <c r="AC9" i="2" s="1"/>
  <c r="Z25" i="2"/>
  <c r="Z26" i="2" s="1"/>
  <c r="Z27" i="2" s="1"/>
  <c r="AC27" i="2" s="1"/>
  <c r="Z10" i="2"/>
  <c r="AC10" i="2" s="1"/>
  <c r="Z11" i="2"/>
  <c r="AC11" i="2" s="1"/>
  <c r="Z18" i="2"/>
  <c r="AC18" i="2" s="1"/>
  <c r="T289" i="1" l="1"/>
  <c r="N1047" i="1"/>
  <c r="P1047" i="1" s="1"/>
  <c r="S1047" i="1" s="1"/>
  <c r="N512" i="1"/>
  <c r="P512" i="1" s="1"/>
  <c r="S512" i="1" s="1"/>
  <c r="N485" i="1"/>
  <c r="P485" i="1" s="1"/>
  <c r="S485" i="1" s="1"/>
  <c r="N484" i="1"/>
  <c r="P484" i="1" s="1"/>
  <c r="S484" i="1" s="1"/>
  <c r="N482" i="1"/>
  <c r="P482" i="1" s="1"/>
  <c r="S482" i="1" s="1"/>
  <c r="N469" i="1"/>
  <c r="P469" i="1" s="1"/>
  <c r="S469" i="1" s="1"/>
  <c r="N468" i="1"/>
  <c r="P468" i="1" s="1"/>
  <c r="S468" i="1" s="1"/>
  <c r="N465" i="1"/>
  <c r="P465" i="1" s="1"/>
  <c r="S465" i="1" s="1"/>
  <c r="N464" i="1"/>
  <c r="P464" i="1" s="1"/>
  <c r="S464" i="1" s="1"/>
  <c r="N397" i="1"/>
  <c r="P397" i="1" s="1"/>
  <c r="S397" i="1" s="1"/>
  <c r="N396" i="1"/>
  <c r="P396" i="1" s="1"/>
  <c r="S396" i="1" s="1"/>
  <c r="N394" i="1"/>
  <c r="P394" i="1" s="1"/>
  <c r="S394" i="1" s="1"/>
  <c r="N393" i="1"/>
  <c r="P393" i="1" s="1"/>
  <c r="S393" i="1" s="1"/>
  <c r="N389" i="1"/>
  <c r="P389" i="1" s="1"/>
  <c r="S389" i="1" s="1"/>
  <c r="N387" i="1"/>
  <c r="P387" i="1" s="1"/>
  <c r="S387" i="1" s="1"/>
  <c r="N386" i="1"/>
  <c r="P386" i="1" s="1"/>
  <c r="S386" i="1" s="1"/>
  <c r="N383" i="1"/>
  <c r="P383" i="1" s="1"/>
  <c r="S383" i="1" s="1"/>
  <c r="N380" i="1"/>
  <c r="P380" i="1" s="1"/>
  <c r="S380" i="1" s="1"/>
  <c r="N379" i="1"/>
  <c r="P379" i="1" s="1"/>
  <c r="S379" i="1" s="1"/>
  <c r="N377" i="1"/>
  <c r="P377" i="1" s="1"/>
  <c r="S377" i="1" s="1"/>
  <c r="N376" i="1"/>
  <c r="P376" i="1" s="1"/>
  <c r="S376" i="1" s="1"/>
  <c r="N373" i="1"/>
  <c r="P373" i="1" s="1"/>
  <c r="S373" i="1" s="1"/>
  <c r="N371" i="1"/>
  <c r="P371" i="1" s="1"/>
  <c r="S371" i="1" s="1"/>
  <c r="N369" i="1"/>
  <c r="P369" i="1" s="1"/>
  <c r="S369" i="1" s="1"/>
  <c r="N366" i="1"/>
  <c r="P366" i="1" s="1"/>
  <c r="S366" i="1" s="1"/>
  <c r="N365" i="1"/>
  <c r="P365" i="1" s="1"/>
  <c r="S365" i="1" s="1"/>
  <c r="N363" i="1"/>
  <c r="P363" i="1" s="1"/>
  <c r="S363" i="1" s="1"/>
  <c r="N361" i="1"/>
  <c r="P361" i="1" s="1"/>
  <c r="S361" i="1" s="1"/>
  <c r="N360" i="1"/>
  <c r="P360" i="1" s="1"/>
  <c r="S360" i="1" s="1"/>
  <c r="N357" i="1"/>
  <c r="P357" i="1" s="1"/>
  <c r="S357" i="1" s="1"/>
  <c r="N354" i="1"/>
  <c r="P354" i="1" s="1"/>
  <c r="S354" i="1" s="1"/>
  <c r="N353" i="1"/>
  <c r="P353" i="1" s="1"/>
  <c r="S353" i="1" s="1"/>
  <c r="N350" i="1"/>
  <c r="P350" i="1" s="1"/>
  <c r="S350" i="1" s="1"/>
  <c r="N349" i="1"/>
  <c r="P349" i="1" s="1"/>
  <c r="S349" i="1" s="1"/>
  <c r="N346" i="1"/>
  <c r="P346" i="1" s="1"/>
  <c r="S346" i="1" s="1"/>
  <c r="N342" i="1"/>
  <c r="P342" i="1" s="1"/>
  <c r="S342" i="1" s="1"/>
  <c r="N344" i="1"/>
  <c r="P344" i="1" s="1"/>
  <c r="S344" i="1" s="1"/>
  <c r="N340" i="1"/>
  <c r="P340" i="1" s="1"/>
  <c r="S340" i="1" s="1"/>
  <c r="N339" i="1"/>
  <c r="P339" i="1" s="1"/>
  <c r="S339" i="1" s="1"/>
  <c r="N333" i="1"/>
  <c r="P333" i="1" s="1"/>
  <c r="S333" i="1" s="1"/>
  <c r="N317" i="1"/>
  <c r="P317" i="1" s="1"/>
  <c r="S317" i="1" s="1"/>
  <c r="N314" i="1"/>
  <c r="P314" i="1" s="1"/>
  <c r="S314" i="1" s="1"/>
  <c r="N509" i="1"/>
  <c r="P509" i="1" s="1"/>
  <c r="S509" i="1" s="1"/>
  <c r="N483" i="1"/>
  <c r="P483" i="1" s="1"/>
  <c r="S483" i="1" s="1"/>
  <c r="N480" i="1"/>
  <c r="P480" i="1" s="1"/>
  <c r="S480" i="1" s="1"/>
  <c r="N466" i="1"/>
  <c r="P466" i="1" s="1"/>
  <c r="S466" i="1" s="1"/>
  <c r="N399" i="1"/>
  <c r="P399" i="1" s="1"/>
  <c r="S399" i="1" s="1"/>
  <c r="N395" i="1"/>
  <c r="P395" i="1" s="1"/>
  <c r="S395" i="1" s="1"/>
  <c r="N390" i="1"/>
  <c r="P390" i="1" s="1"/>
  <c r="S390" i="1" s="1"/>
  <c r="N385" i="1"/>
  <c r="P385" i="1" s="1"/>
  <c r="S385" i="1" s="1"/>
  <c r="N382" i="1"/>
  <c r="P382" i="1" s="1"/>
  <c r="S382" i="1" s="1"/>
  <c r="N378" i="1"/>
  <c r="P378" i="1" s="1"/>
  <c r="S378" i="1" s="1"/>
  <c r="N374" i="1"/>
  <c r="P374" i="1" s="1"/>
  <c r="S374" i="1" s="1"/>
  <c r="N372" i="1"/>
  <c r="P372" i="1" s="1"/>
  <c r="S372" i="1" s="1"/>
  <c r="N368" i="1"/>
  <c r="P368" i="1" s="1"/>
  <c r="S368" i="1" s="1"/>
  <c r="N364" i="1"/>
  <c r="P364" i="1" s="1"/>
  <c r="S364" i="1" s="1"/>
  <c r="N359" i="1"/>
  <c r="P359" i="1" s="1"/>
  <c r="S359" i="1" s="1"/>
  <c r="N356" i="1"/>
  <c r="P356" i="1" s="1"/>
  <c r="S356" i="1" s="1"/>
  <c r="N355" i="1"/>
  <c r="P355" i="1" s="1"/>
  <c r="S355" i="1" s="1"/>
  <c r="N351" i="1"/>
  <c r="P351" i="1" s="1"/>
  <c r="S351" i="1" s="1"/>
  <c r="N347" i="1"/>
  <c r="P347" i="1" s="1"/>
  <c r="S347" i="1" s="1"/>
  <c r="N341" i="1"/>
  <c r="P341" i="1" s="1"/>
  <c r="S341" i="1" s="1"/>
  <c r="N334" i="1"/>
  <c r="P334" i="1" s="1"/>
  <c r="S334" i="1" s="1"/>
  <c r="N321" i="1"/>
  <c r="P321" i="1" s="1"/>
  <c r="S321" i="1" s="1"/>
  <c r="N513" i="1"/>
  <c r="P513" i="1" s="1"/>
  <c r="S513" i="1" s="1"/>
  <c r="N486" i="1"/>
  <c r="P486" i="1" s="1"/>
  <c r="S486" i="1" s="1"/>
  <c r="N481" i="1"/>
  <c r="P481" i="1" s="1"/>
  <c r="S481" i="1" s="1"/>
  <c r="N467" i="1"/>
  <c r="P467" i="1" s="1"/>
  <c r="S467" i="1" s="1"/>
  <c r="N398" i="1"/>
  <c r="P398" i="1" s="1"/>
  <c r="S398" i="1" s="1"/>
  <c r="N391" i="1"/>
  <c r="P391" i="1" s="1"/>
  <c r="S391" i="1" s="1"/>
  <c r="N388" i="1"/>
  <c r="P388" i="1" s="1"/>
  <c r="S388" i="1" s="1"/>
  <c r="N384" i="1"/>
  <c r="P384" i="1" s="1"/>
  <c r="S384" i="1" s="1"/>
  <c r="N381" i="1"/>
  <c r="P381" i="1" s="1"/>
  <c r="S381" i="1" s="1"/>
  <c r="N375" i="1"/>
  <c r="P375" i="1" s="1"/>
  <c r="S375" i="1" s="1"/>
  <c r="N370" i="1"/>
  <c r="P370" i="1" s="1"/>
  <c r="S370" i="1" s="1"/>
  <c r="N367" i="1"/>
  <c r="P367" i="1" s="1"/>
  <c r="S367" i="1" s="1"/>
  <c r="N362" i="1"/>
  <c r="P362" i="1" s="1"/>
  <c r="S362" i="1" s="1"/>
  <c r="N358" i="1"/>
  <c r="P358" i="1" s="1"/>
  <c r="S358" i="1" s="1"/>
  <c r="N352" i="1"/>
  <c r="P352" i="1" s="1"/>
  <c r="S352" i="1" s="1"/>
  <c r="N348" i="1"/>
  <c r="P348" i="1" s="1"/>
  <c r="S348" i="1" s="1"/>
  <c r="N345" i="1"/>
  <c r="P345" i="1" s="1"/>
  <c r="S345" i="1" s="1"/>
  <c r="N338" i="1"/>
  <c r="P338" i="1" s="1"/>
  <c r="S338" i="1" s="1"/>
  <c r="N316" i="1"/>
  <c r="P316" i="1" s="1"/>
  <c r="S316" i="1" s="1"/>
  <c r="P222" i="1"/>
  <c r="S222" i="1" s="1"/>
  <c r="N223" i="1"/>
  <c r="P223" i="1" s="1"/>
  <c r="S223" i="1" s="1"/>
  <c r="AC25" i="2"/>
  <c r="N343" i="1" s="1"/>
  <c r="AC26" i="2"/>
  <c r="T316" i="1" l="1"/>
  <c r="T352" i="1"/>
  <c r="P343" i="1"/>
  <c r="S343" i="1" s="1"/>
  <c r="N392" i="1"/>
  <c r="T222" i="1"/>
  <c r="T338" i="1"/>
  <c r="T348" i="1"/>
  <c r="T358" i="1"/>
  <c r="T367" i="1"/>
  <c r="T375" i="1"/>
  <c r="T384" i="1"/>
  <c r="T391" i="1"/>
  <c r="T467" i="1"/>
  <c r="T486" i="1"/>
  <c r="T321" i="1"/>
  <c r="T341" i="1"/>
  <c r="T351" i="1"/>
  <c r="T356" i="1"/>
  <c r="T364" i="1"/>
  <c r="T372" i="1"/>
  <c r="T378" i="1"/>
  <c r="T385" i="1"/>
  <c r="T395" i="1"/>
  <c r="T466" i="1"/>
  <c r="T483" i="1"/>
  <c r="T314" i="1"/>
  <c r="T333" i="1"/>
  <c r="T340" i="1"/>
  <c r="T342" i="1"/>
  <c r="T349" i="1"/>
  <c r="T353" i="1"/>
  <c r="T357" i="1"/>
  <c r="T361" i="1"/>
  <c r="T365" i="1"/>
  <c r="T369" i="1"/>
  <c r="T373" i="1"/>
  <c r="T377" i="1"/>
  <c r="T380" i="1"/>
  <c r="T386" i="1"/>
  <c r="T389" i="1"/>
  <c r="T394" i="1"/>
  <c r="T397" i="1"/>
  <c r="T465" i="1"/>
  <c r="T469" i="1"/>
  <c r="T484" i="1"/>
  <c r="T512" i="1"/>
  <c r="T223" i="1"/>
  <c r="T345" i="1"/>
  <c r="T362" i="1"/>
  <c r="T370" i="1"/>
  <c r="T381" i="1"/>
  <c r="T388" i="1"/>
  <c r="T398" i="1"/>
  <c r="T481" i="1"/>
  <c r="T513" i="1"/>
  <c r="T334" i="1"/>
  <c r="T347" i="1"/>
  <c r="T355" i="1"/>
  <c r="T359" i="1"/>
  <c r="T368" i="1"/>
  <c r="T374" i="1"/>
  <c r="T382" i="1"/>
  <c r="T390" i="1"/>
  <c r="T399" i="1"/>
  <c r="T480" i="1"/>
  <c r="T509" i="1"/>
  <c r="T317" i="1"/>
  <c r="T339" i="1"/>
  <c r="T344" i="1"/>
  <c r="T346" i="1"/>
  <c r="T350" i="1"/>
  <c r="T354" i="1"/>
  <c r="T360" i="1"/>
  <c r="T363" i="1"/>
  <c r="T366" i="1"/>
  <c r="T371" i="1"/>
  <c r="T376" i="1"/>
  <c r="T379" i="1"/>
  <c r="T383" i="1"/>
  <c r="T387" i="1"/>
  <c r="T393" i="1"/>
  <c r="T396" i="1"/>
  <c r="T464" i="1"/>
  <c r="T468" i="1"/>
  <c r="T482" i="1"/>
  <c r="T485" i="1"/>
  <c r="T1047" i="1"/>
  <c r="J1685" i="1"/>
  <c r="O1685" i="1" s="1"/>
  <c r="P1685" i="1" s="1"/>
  <c r="S1685" i="1" s="1"/>
  <c r="J1560" i="1"/>
  <c r="O1560" i="1" s="1"/>
  <c r="P1560" i="1" s="1"/>
  <c r="S1560" i="1" s="1"/>
  <c r="J1550" i="1"/>
  <c r="O1550" i="1" s="1"/>
  <c r="P1550" i="1" s="1"/>
  <c r="S1550" i="1" s="1"/>
  <c r="J1548" i="1"/>
  <c r="O1548" i="1" s="1"/>
  <c r="P1548" i="1" s="1"/>
  <c r="S1548" i="1" s="1"/>
  <c r="J1547" i="1"/>
  <c r="O1547" i="1" s="1"/>
  <c r="P1547" i="1" s="1"/>
  <c r="S1547" i="1" s="1"/>
  <c r="J1521" i="1"/>
  <c r="O1521" i="1" s="1"/>
  <c r="P1521" i="1" s="1"/>
  <c r="S1521" i="1" s="1"/>
  <c r="J1006" i="1"/>
  <c r="O1006" i="1" s="1"/>
  <c r="P1006" i="1" s="1"/>
  <c r="S1006" i="1" s="1"/>
  <c r="J978" i="1"/>
  <c r="O978" i="1" s="1"/>
  <c r="P978" i="1" s="1"/>
  <c r="S978" i="1" s="1"/>
  <c r="J911" i="1"/>
  <c r="O911" i="1" s="1"/>
  <c r="P911" i="1" s="1"/>
  <c r="S911" i="1" s="1"/>
  <c r="J889" i="1"/>
  <c r="O889" i="1" s="1"/>
  <c r="P889" i="1" s="1"/>
  <c r="S889" i="1" s="1"/>
  <c r="T978" i="1" l="1"/>
  <c r="H13" i="3"/>
  <c r="I13" i="3" s="1"/>
  <c r="T1548" i="1"/>
  <c r="N510" i="1"/>
  <c r="P392" i="1"/>
  <c r="S392" i="1" s="1"/>
  <c r="T889" i="1"/>
  <c r="T1521" i="1"/>
  <c r="T1560" i="1"/>
  <c r="T911" i="1"/>
  <c r="T1006" i="1"/>
  <c r="T1547" i="1"/>
  <c r="T1550" i="1"/>
  <c r="T1685" i="1"/>
  <c r="T343" i="1"/>
  <c r="J857" i="1"/>
  <c r="O857" i="1" s="1"/>
  <c r="P857" i="1" s="1"/>
  <c r="S857" i="1" s="1"/>
  <c r="J842" i="1"/>
  <c r="O842" i="1" s="1"/>
  <c r="P842" i="1" s="1"/>
  <c r="S842" i="1" s="1"/>
  <c r="J809" i="1"/>
  <c r="O809" i="1" s="1"/>
  <c r="P809" i="1" s="1"/>
  <c r="S809" i="1" s="1"/>
  <c r="J808" i="1"/>
  <c r="O808" i="1" s="1"/>
  <c r="P808" i="1" s="1"/>
  <c r="S808" i="1" s="1"/>
  <c r="J794" i="1"/>
  <c r="O794" i="1" s="1"/>
  <c r="P794" i="1" s="1"/>
  <c r="S794" i="1" s="1"/>
  <c r="T808" i="1" l="1"/>
  <c r="T392" i="1"/>
  <c r="T842" i="1"/>
  <c r="T794" i="1"/>
  <c r="T809" i="1"/>
  <c r="T857" i="1"/>
  <c r="N806" i="1"/>
  <c r="P510" i="1"/>
  <c r="S510" i="1" s="1"/>
  <c r="J524" i="1"/>
  <c r="O524" i="1" s="1"/>
  <c r="P524" i="1" s="1"/>
  <c r="S524" i="1" s="1"/>
  <c r="J279" i="1"/>
  <c r="O279" i="1" s="1"/>
  <c r="P279" i="1" s="1"/>
  <c r="S279" i="1" s="1"/>
  <c r="J278" i="1"/>
  <c r="O278" i="1" s="1"/>
  <c r="P278" i="1" s="1"/>
  <c r="S278" i="1" s="1"/>
  <c r="J275" i="1"/>
  <c r="O275" i="1" s="1"/>
  <c r="P275" i="1" s="1"/>
  <c r="S275" i="1" s="1"/>
  <c r="J274" i="1"/>
  <c r="O274" i="1" s="1"/>
  <c r="P274" i="1" s="1"/>
  <c r="S274" i="1" s="1"/>
  <c r="J273" i="1"/>
  <c r="O273" i="1" s="1"/>
  <c r="P273" i="1" s="1"/>
  <c r="S273" i="1" s="1"/>
  <c r="J272" i="1"/>
  <c r="O272" i="1" s="1"/>
  <c r="P272" i="1" s="1"/>
  <c r="S272" i="1" s="1"/>
  <c r="J255" i="1"/>
  <c r="O255" i="1" s="1"/>
  <c r="P255" i="1" s="1"/>
  <c r="S255" i="1" s="1"/>
  <c r="J254" i="1"/>
  <c r="O254" i="1" s="1"/>
  <c r="P254" i="1" s="1"/>
  <c r="S254" i="1" s="1"/>
  <c r="J7" i="1"/>
  <c r="O7" i="1" s="1"/>
  <c r="P7" i="1" s="1"/>
  <c r="S7" i="1" s="1"/>
  <c r="T255" i="1" l="1"/>
  <c r="T273" i="1"/>
  <c r="T275" i="1"/>
  <c r="T279" i="1"/>
  <c r="T510" i="1"/>
  <c r="T254" i="1"/>
  <c r="T272" i="1"/>
  <c r="T274" i="1"/>
  <c r="T278" i="1"/>
  <c r="T524" i="1"/>
  <c r="P806" i="1"/>
  <c r="S806" i="1" s="1"/>
  <c r="N886" i="1"/>
  <c r="P886" i="1" s="1"/>
  <c r="S886" i="1" s="1"/>
  <c r="S1733" i="1"/>
  <c r="T7" i="1"/>
  <c r="T886" i="1" l="1"/>
  <c r="T806" i="1"/>
  <c r="T1733" i="1" s="1"/>
  <c r="I29" i="3"/>
  <c r="H29" i="3" l="1"/>
</calcChain>
</file>

<file path=xl/sharedStrings.xml><?xml version="1.0" encoding="utf-8"?>
<sst xmlns="http://schemas.openxmlformats.org/spreadsheetml/2006/main" count="6831" uniqueCount="2911">
  <si>
    <t>ПП №</t>
  </si>
  <si>
    <t>Наименование</t>
  </si>
  <si>
    <t>Единица измерения</t>
  </si>
  <si>
    <t>Количество, шт.</t>
  </si>
  <si>
    <t>Дата постановки на баланс / Дата приобретения</t>
  </si>
  <si>
    <t>Первоначальная стоимость, руб.</t>
  </si>
  <si>
    <t>Техническое состояние</t>
  </si>
  <si>
    <t>Цена предложения, руб. с НДС</t>
  </si>
  <si>
    <t>Цена предложения, руб. без НДС</t>
  </si>
  <si>
    <t>Источник информации</t>
  </si>
  <si>
    <t>busconnector 6ES7 972-0BA12-0XA0</t>
  </si>
  <si>
    <t>м</t>
  </si>
  <si>
    <t>Хорошее</t>
  </si>
  <si>
    <t>https://www.leyrus.ru/catalog/drugie-moduli-siemens/soedinitel_siemens_6es7972_0ba12_0xa0_6es79720ba120xa0_simatic_dp_dlya_podklyucheniya_k_profi/?yclid=5728925685812297727</t>
  </si>
  <si>
    <t>Control panel LCP 102 130B1107</t>
  </si>
  <si>
    <t>https://www.holod-tk.ru/katalog/kontrolerry/optsii_i_komplektuyushchie_k_kontrolleram/130b1107_vlt_panell_lcp_102/#desc</t>
  </si>
  <si>
    <t>danfoss ip20 to Nema 1 Conversion Kit, M4 (132B0120)</t>
  </si>
  <si>
    <t>шт</t>
  </si>
  <si>
    <t>https://www.kondicioner.pro/collection/oborudovanie-avtomatiki/product/komplekt-danfoss-nema1-m4-132b0120</t>
  </si>
  <si>
    <t>DKC ZHD441GR 2,5мм2 клеммный зажим двухуровневый под предохр. Серый</t>
  </si>
  <si>
    <t>https://www.dkcmarket.ru/zhd441gr.html</t>
  </si>
  <si>
    <t>DRAIN MASTER 150 (DM150CA)</t>
  </si>
  <si>
    <t>https://kv-energy.ru/catalog/zapchasti_i_raskhodnye_materialy/filtry_i_filtruyushchie_elementy/1321114252/</t>
  </si>
  <si>
    <t xml:space="preserve">finder 06072 </t>
  </si>
  <si>
    <t>https://finder-relay.ru/katalog/products/silovye-rele/-60-serija-universalnye-rele-6/-06072-06072-markirovochnaja-plastina-dlja</t>
  </si>
  <si>
    <t>finder 95.05 розетка под реле</t>
  </si>
  <si>
    <t>https://finder-relay.ru/katalog/products/promezhutochnye-rele/-40-serija-miniatjurnye-pcb-rele/-95-serija-rozetki-i-aksessuary/-9505-rozetka-dlja-rele-serii</t>
  </si>
  <si>
    <t>FINDER держатель реле 93.01.7.024</t>
  </si>
  <si>
    <t>https://finder-relay.ru/katalog/products/rozetki-i-moduli/-93-serija-rozetki-i-aksessuary/-93017024-rozetka-dlja-rele-3451</t>
  </si>
  <si>
    <t>FINDER реле 34.51.7.024.0010</t>
  </si>
  <si>
    <t>https://finder-relay.ru/katalog/products/promezhutochnye-rele/-34-serija-ultratonkie-kontaktnye-i/-345170240010-rele-s-1-perekidnym</t>
  </si>
  <si>
    <t>FINDER реле 34.81.7.024.8240</t>
  </si>
  <si>
    <t>https://finder-relay.ru/katalog/products/promezhutochnye-rele/-34-serija-ultratonkie-kontaktnye-i/-348170248240-tverdotelnoe-rele-dlja-montazha</t>
  </si>
  <si>
    <t xml:space="preserve">Klemsan клемма 2,5мм2 серый AVK 2,5  на din рейку </t>
  </si>
  <si>
    <t>https://euro-avtomatika.ru/product/klemsan-304120-klemmnik-na-din-reyku-2-5mm-kv-seryy-avk2-5/</t>
  </si>
  <si>
    <t xml:space="preserve">Klemsan клемма 6мм2 держ. предохрсерый ASK 2 S (351109)  на din рейку </t>
  </si>
  <si>
    <t>https://www.skm-electro.ru/klemmnik-s-derj-predohr--5x20-5x25-na-din-rejku-6-mm-kv--seryj--ask-2s?https://skm-electro.ru/?utm_source=yandex&amp;utm_medium=cpc&amp;utm_term=351109&amp;yclid=13126911601254072319</t>
  </si>
  <si>
    <t>LEGRAND крепеж 421081</t>
  </si>
  <si>
    <t>https://www.legrand-russia.ru/product/131201</t>
  </si>
  <si>
    <t>LSP PANEL FC-300 130B1117 комплект для выноса панели управления</t>
  </si>
  <si>
    <t>http://eleris.ru/id/130b1117-montazhnyy-komplekt-2079.html</t>
  </si>
  <si>
    <t>Mini MCR-SL-UI-I-LP-SP-NC (2902830)</t>
  </si>
  <si>
    <t>https://iautomatica.ru/catalog-phoenix-contact/izoliruyushchiy-usilitel/mini-mcr-sl-ui-i-lp-sp-nc/</t>
  </si>
  <si>
    <t>NET SAFETY M2B-R-A</t>
  </si>
  <si>
    <t>https://nazya.com/ebay/product/datchiki-davleniya-emerson-net-safety-m2bra-millenium-ii-basic-universal-transmitter-new_264695778184.html</t>
  </si>
  <si>
    <t>PC adapter USB A2 6GK1571-0BA00-0AA0</t>
  </si>
  <si>
    <t>https://olnisa.ru/sklad/adapter/6gk1571-0ba00-0aa0-adapter/?utm_source=yandex&amp;utm_medium=cpc&amp;utm_campaign=Sklad_K-50_&amp;utm_content=cid%7C80629077%7Cgid%7C5077398054%7Caid%7C13074785870%7Cadp%7Cno%7Cdvc%7Cdesktop%7Cpid%7C42116007185%7Crid%7C42116007185%7Cdid%7C42116007185%7Cpos%7Cpremium4%7Cadn%7Csearch%7Ccrid%7C0%7C&amp;utm_term=6GK1571-0BA00-0AA0&amp;yclid=11707787240785575935</t>
  </si>
  <si>
    <t>Phase distribution block 185-400mm2 082090-0-4</t>
  </si>
  <si>
    <t>https://www.electro-mpo.ru/catalog/shiny_izolyatory_peremychki/e21_raspredelitelnye_bloki/e2162-raspredelitelnyy-blok-pdb490-082090-0-3-1-po/</t>
  </si>
  <si>
    <t>PHOENIX  UT6 HESI ДЕРЖАТЕЛЬ ПРЕДОХРАНИТЕЛЯ</t>
  </si>
  <si>
    <t>https://phoenix-contact.opttools.ru/catalog/nizkovoltnoe-oborudovanie-i-materialy/klemmnye-bloki4831/3046401-phoenix-contact-ut-6-hesi-6-3x32-klemmy-dlya-ustanovki-predokhraniteley/</t>
  </si>
  <si>
    <t>phoenix contact UKH150 клемма серая 150мм2 (3010110)</t>
  </si>
  <si>
    <t>https://www.ozon.ru/product/3010110-klemma-dlya-vysokogo-toka-ukh-150-seraya-phoenix-contact-688320539/?utm_medium=organic&amp;utm_referrer=https%3A%2F%2Fyandex.ru%2Fproducts%2Fsearch%3Ftext%3D%25D0%259A%25D0%25BB%25D0%25B5%25D0%25BC%25D0%25BC%25D0%25B0%2520%25D0%25B4%25D0%25BB%25D1%258F%2520%25D0%25B2%25D1%258B%25D1%2581%25D0%25BE%25D0%25BA%25D0%25BE%25D0%25B3%25D0%25BE%2520%25D1%2582%25D0%25BE%25D0%25BA%25D0%25B0%2520UKH%2520150%25203010110%2520%25D0%25BE%25D1%2582%2520Phoenix%2520Contact&amp;utm_source=yandex_serp_products&amp;sh=k6SLyE5YZQ</t>
  </si>
  <si>
    <t>Schneider RSLZVA1 держатель реле</t>
  </si>
  <si>
    <t>https://schneider-russia.com/silovoe-oborudovanie/puskoreguliruyushchaya-apparatura/aksessuary/rozetka-1224v-acdc-dlya-rsl1b4jbd-rslzva1</t>
  </si>
  <si>
    <t>Siemens 3TF30 10-0X 24V контактор</t>
  </si>
  <si>
    <t>https://shopozz.ru/items/163134222646-one-new--3tf30-siemens-ac-contactor-3tf3010-0x-ac220v-10e</t>
  </si>
  <si>
    <t>Siemens 3TF40 11-0XM0 220V контактор</t>
  </si>
  <si>
    <t>https://nazya.com/product/rele-elektromagnitnoe-podlinnaya-3tf40-simenssuchzhoukontaktor-ac-3tf4010-0h-220v-10e-siemens-3tf4010-0x-ac220v-10e_37352936453.html</t>
  </si>
  <si>
    <t>Siemens 3TF56 22-0XB0 24V контактор</t>
  </si>
  <si>
    <t>https://center-control.ru/product/nofuel-siemens-3tf56</t>
  </si>
  <si>
    <t>Siemens 3UA50 40-1G 6,3-10A тепловое реле</t>
  </si>
  <si>
    <t>https://nazya.com/product/termorele-butik-teplovoe-rele-3ua50-40-1dzh-63-10a-siemens-40-1j-63-10a_10139345358.html</t>
  </si>
  <si>
    <t>weidmuller WEW 35/2 ограничитель на din рейку</t>
  </si>
  <si>
    <t>https://www.chipdip.ru/product0/8021539575</t>
  </si>
  <si>
    <t>WIELAND Z741500100</t>
  </si>
  <si>
    <t>https://triema.su/shop/products/view/10730823</t>
  </si>
  <si>
    <t>wieland держатель предохранителя THIS 5x20 (Z1.298.1053.0)</t>
  </si>
  <si>
    <t>https://www.chipdip.ru/product1/8002850299</t>
  </si>
  <si>
    <t>wieland торцевой фиксатор на din рейку (Z5.522.8553.0)</t>
  </si>
  <si>
    <t>https://www.chipdip.ru/product/z5.522.8553.0</t>
  </si>
  <si>
    <t>Авт. выкл. DEKRAFT 3Р 6А С</t>
  </si>
  <si>
    <t>https://доммечты.рф/vyklyuchatel_avtomaticheskiy_modulnyy/vyklyuchatel_avtomaticheskiy_modulnyy_3p_c_6a_4_5ka_va_101_sche_11076dek.html?utm_referrer=https%3A%2F%2Fyandex.ru%2Fproducts%2Fsearch%3Ftext%3D%25D0%2590%25D0%25B2%25D1%2582.%2520%25D0%25B2%25D1%258B%25D0%25BA%25D0%25BB.%2520DEKRAFT%25203%25D0%25A0%25206%25D0%2590%2520%25D0%25A1</t>
  </si>
  <si>
    <t>Авт. выкл. IC60N 3П D32A</t>
  </si>
  <si>
    <t>https://market.yandex.ru/product--avtomaticheskii-vykliuchatel-schneider-electric-acti-9-ic60n-d-6ka/1868463855?glfilter=27142750%3A28737595_101353756751&amp;glfilter=14805873%3A14805873_Other_101353756751&amp;text=ic60n%203p%2032a%20d%20schneider%20electric&amp;cpc=DPxS-nxtYm0_i-ghGc95-SVrfOlmXWliL16WMeYCcMJQEcwIf2Um_fJq5yDJPjUnjeRWB5TkTNdWvut3livwKiS6sUDLweXMmqS_zeg-4_wiF-fvcAo-mJw9dKQJmLCNBHXNDjKDGTjdxg13ikeZJbcqN-VwBSkt3K60bmBHH5d2WcNn5Gj9B_SobDfkXU7bR9kJ_dqVSw0%2C&amp;rs=eJwzYgAAAGYAMw%2C%2C&amp;sku=101353756751&amp;do-waremd5=4TVWS9lGX8yU_PhhKZNodw&amp;cpa=1&amp;nid=18061179</t>
  </si>
  <si>
    <t>Авт. выкл. ВА47-29 3Р 16А C</t>
  </si>
  <si>
    <t>https://market.yandex.ru/product--avtomaticheskii-vykliuchatel-iek-va47-29-3p-16a-kharakteristika-c/1820908645?cpc=GvVxioneCrhmsJEEy6MjrrjHqscMfOibhTyE6TzlT4W-Yx9BKE9yuqCIiti_qHvq5cZQChD1rClCOohQUILqn-2I11dbib-NzTJ9hGYPLKSLEHuC6Zp7mKRY9dg5HGaQ5HN2rYORDKB9qAppWPMej_EWB-SuqfRrvQIZETeJrXFTvfoNbe7Yil21QUgcXydMv224-tl9yXYLyTsDu45_D-hV8y34ej4YjZpgh1cJgT-VPV8WE_355Y3QPkBAz4TW1q7MN_y6OtSV5HnJy5MuvQ%2C%2C&amp;from-show-uid=16890732585011511178500001&amp;sku=101871371747&amp;do-waremd5=3q5AjsW3zhHrnJvns0SitA&amp;sponsored=1&amp;cpa=1</t>
  </si>
  <si>
    <t>Авт. выкл. ВА47-29 3Р 20А С</t>
  </si>
  <si>
    <t>https://www.onlinetrade.ru/catalogue/avtomaticheskie_vyklyuchateli_toka_avt-c2307/iek/avtomaticheskiy_vyklyuchatel_iek_va47_29_3r_20a_4_5ka_kh_ka_s_mva20_3_020_c-2141610.html?utm_referrer=https%3A%2F%2Fyandex.ru%2Fproducts%2Fsearch%3Ftext%3D%25D0%2590%25D0%25B2%25D1%2582.%2520%25D0%25B2%25D1%258B%25D0%25BA%25D0%25BB.%2520%25D0%2592%25D0%259047-29%25203%25D0%25A0%252020%25D0%2590%2520%25D0%25A1</t>
  </si>
  <si>
    <t>авт. Выключатель ABB SACE PR221DS T5N 400 3P  400A</t>
  </si>
  <si>
    <t>https://vektor-km.ru/catalog/avtomaty_t_max_xt/t5/vyklyuchatel_avtomaticheskiy_3p_t5n_400_pr221ds_ls_i_in_400_3p_f_f_abb_1sda054317r1/</t>
  </si>
  <si>
    <t>авт. Выключатель EB2 400/3S 400A 50KA 3P</t>
  </si>
  <si>
    <t>https://etirussia.ru/products/avt-vyklyuchatel-eb2-4003s-400a-3r-50ka-art-4671102</t>
  </si>
  <si>
    <t>Авт.выключатель C60N 3П  16А D</t>
  </si>
  <si>
    <t>https://tek-el.ru/item/576440</t>
  </si>
  <si>
    <t>Авт.выключатель IC60 N 3П  D32А</t>
  </si>
  <si>
    <t>https://market.yandex.ru/product--avtomaticheskii-vykliuchatel-schneider-electric-acti-9-ic60n-d-6ka/1868463855?glfilter=27142750%3A28737595_101353756751&amp;glfilter=14805873%3A14805873_Other_101353756751&amp;cpc=WvOv0jDJ9FMUWyWZWGIaORcElpDi8FOtcvRiJY8quo1pPu1Z4I7DBummxaxOr7cOeblj-4W33KxyYNGTpnxvZZZPjYISicIgzMRKF2FSfe4myomrSWUAWupgV7G4bxBUAHI0ObC_9Sx6imERjAQJZCOuAkq2h2PWP1QghVN1JvRnUSrUZEEO91uZBIIJk9ecCLQbjqB5rIJKRlR60izsCTJ_CW1ByKME5Cgxm1ViQyTg4ElB_89i5Q%2C%2C&amp;sku=101353756751&amp;offerid=4TVWS9lGX8yU_PhhKZNodw&amp;cpa=1</t>
  </si>
  <si>
    <t>Авт.выключатель IK60 3П 40А</t>
  </si>
  <si>
    <t>https://market.yandex.ru/product--vykliuchatel-avtomaticheskii-modulnyi-3p-d-40a-6ka-va47-60m-iek-mva31-3-040-d-1sht/1417955116?clid=1601&amp;utm_source=yandex&amp;utm_medium=search&amp;utm_campaign=ymp_offer_dp_stroika_model_4_bko_dyb_search_rus&amp;utm_term=91699%7C1417955116&amp;utm_content=cid%3A83036734%7Cgid%3A5128990123%7Caid%3A13463066071%7Cph%3A3454069%7Cpt%3Apremium%7Cpn%3A1%7Csrc%3Anone%7Cst%3Asearch%7Crid%3A3454069%7Ccgcid%3A0&amp;cpa=1</t>
  </si>
  <si>
    <t>Авт.выключатель IK60N 3П  25А C</t>
  </si>
  <si>
    <t>https://market.yandex.ru/product--a9k24325-avtomaticheskii-vykliuchatel-seriia-ik60-n-3p-25a-krivaia-c-6ka-schneider-electric/962345071?nid=18061179&amp;show-uid=16890752380744904761316004&amp;context=search&amp;text=Автоматический%20выключатель%20Schneider%20Electric%20Acti9%20iK60N%203P%2025А%20характеристика%20C&amp;own-cards=74738997%3A101324691387&amp;sku=101324691387&amp;cpc=S9dlj4kyW3onIeeEVjgDY_cZeVw4P1s1LigN132yf56aR0zKc_WHVODR5wxOGRXXw9A7UpAjYAtJTj52bmczxTJ3Mpr4pPorNpoRovKHviD7QHtrAn2yrFZNTervQqlZ-0M_fk2uir3gS2Yj62nW2WyB6iibL3R5UswQzvRhk4fHAVuxh5FYCZfiUQtuElIxzzJDPFENUAJkxp0MHM2_WS7eXzSXxG2N4bxttPTtv-1dw1J7Qkl-UjuVegpTjnYipi57tYKbQOFZ3QIWfmW9yg%2C%2C&amp;do-waremd5=20Chf5Ytzzz25FCJ5ICZLA&amp;sponsored=1&amp;rs=eJwzYgAAAGYAMw%2C%2C</t>
  </si>
  <si>
    <t xml:space="preserve">Авт.выключатель PKZM4-40 с тепл.реле 32-40А </t>
  </si>
  <si>
    <t>Авт.выключатель АЕ 2056мП-100-00У3А  3Р  63А</t>
  </si>
  <si>
    <t>https://www.texenergo.ru/catalog/item.html/te00118745</t>
  </si>
  <si>
    <t>Авт.выключатель АЕ 2066-100-00У3В  3Р  160А</t>
  </si>
  <si>
    <t xml:space="preserve">  https://эт-п.рф/product/1464</t>
  </si>
  <si>
    <t>Авт.выключатель ВА47-100 3Р 100 А</t>
  </si>
  <si>
    <t>https://market.yandex.ru/product--avtomaticheskii-vykliuchatel-va47-100-3r-10a-10ka-s-iek/1750360401?cpc=yk9WbPJrFK6LSmRm2DPs0rv3CRdvRm4NcDHdtZf77DLzT8tYCzPsmzDMGV8va0ei6SCP0hfzR2IpW_02WIcbkkYxGSMnSI20Ca8rj6sA7rZMirRBKv9LktsIHySE-hNn2PgEqbyYjDembF5m85hViwomuNYeIYPHQDUpRB5fssvWnpj2nZvBtD942AAjHgCcfqYTB7ILYyJnsFuF3KlUjQpmBq0-JgdVgimj6-T-ZfMLHJrBcNlCEIbZsu-O05yayHuSzMV-bmaQyr6IBOiv3A%2C%2C&amp;cc=Ci4xNjg5MDc2MTY5MzUwLzAwZjRjMWRlY2U4ODNiMjMxMDlmMTJiMTM0MDAwNjAwEOYBgH3m7QY%2C&amp;sku=101728825501&amp;from=premiumOffers&amp;from-show-uid=16890761700767962536100001&amp;do-waremd5=hW4cMyz--3UPjIqfcUyNEw&amp;sponsored=1</t>
  </si>
  <si>
    <t>Авт.выключатель ВА47-29  1Р  1 А</t>
  </si>
  <si>
    <t>https://www.etk-s.ru/katalog/nizkovoltnoe-oborudovanie/avtomaticheskie-vyklyuchateli/avtomaticheskie-vyklyuchateli-modulnye/Avtomaticheskii_viklyuchatel_VA47-29-1S10-UHL3-KEAZ?yclid=921545537656193023</t>
  </si>
  <si>
    <t>Авт.выключатель ВА47-29  1Р  16 А</t>
  </si>
  <si>
    <t>https://www.chipdip.ru/product0/9000510011?utm_source=direct&amp;utm_medium=cpc&amp;position_type=premium%7Ck50id%7C010000002651837_2651837%7Ccid%7C60323483%7Cgid%7C4964180456%7Caid%7C12395850839%7Csrc%7Csearch_none&amp;utm_campaign=Y_dinamicheskaya&amp;utm_content=text9_ya&amp;utm_term=&amp;yclid=14919157770763108351</t>
  </si>
  <si>
    <t>Авт.выключатель ВА47-29  1Р  4 А</t>
  </si>
  <si>
    <t>https://www.chipdip.ru/product0/8010444951?utm_source=direct&amp;utm_medium=cpc&amp;position_type=other%7Ck50id%7C010000003214933_3214933%7Ccid%7C81265450%7Cgid%7C5094299410%7Caid%7C13187180933%7Csrc%7Csearch_yandex.ru&amp;utm_campaign=Y_dinamika_ext&amp;utm_content=text1_ya&amp;utm_term=&amp;etext=2202.fxi3-43Fz2Wid6guMH4XaPQwm5l_laYZ818qGcTwt8slv3TrNn-xrdVVUCFscjoJrucLDY1Vd84zZRUeXTuijnNuY3pyeWxzb29obWpkY3M.35cda9508eaeb54481a98e305a26fadf30fc141f&amp;utm_referrer=https%3A%2F%2Fyandex.ru%2Fproducts%2Fsearch%3Ftext%3D%25D0%2590%25D0%25B2%25D1%2582.%25D0%25B2%25D1%258B%25D0%25BA%25D0%25BB%25D1%258E%25D1%2587%25D0%25B0%25D1%2582%25D0%25B5%25D0%25BB%25D1%258C%2520%25D0%2592%25D0%259047-29%2520%25201%25D0%25A0%2520%25204%2520%25D0%2590&amp;yclid=3906878242223889414</t>
  </si>
  <si>
    <t>Авт.выключатель ВА47-29  3Р   1 А</t>
  </si>
  <si>
    <t>https://om-ek.ru/product/item/avtomat-vykl-3-pol-1a-tip-d-4-5ka-seriya-va-47-29?utm_referrer=https%3A%2F%2Fyandex.ru%2Fproducts%2Fsearch%3Ftext%3D%25D0%2590%25D0%25B2%25D1%2582.%25D0%25B2%25D1%258B%25D0%25BA%25D0%25BB%25D1%258E%25D1%2587%25D0%25B0%25D1%2582%25D0%25B5%25D0%25BB%25D1%258C%2520%25D0%2592%25D0%259047-29%2520%25203%25D0%25A0%2520%2520%25201%2520%25D0%2590</t>
  </si>
  <si>
    <t>Авт.выключатель ВА47-29  3Р   6 А</t>
  </si>
  <si>
    <t>https://market.yandex.ru/product--vykliuchatel-avtomaticheskii-va47-29-3r-6a-4-5ka-d-iek/1458906379?clid=1601&amp;utm_source=yandex&amp;utm_medium=search&amp;utm_campaign=ymp_offer_dp_stroika_model_4_bko_dyb_search_rus&amp;utm_term=91699%7C1458906379&amp;utm_content=cid%3A83036734%7Cgid%3A5128990123%7Caid%3A13463066071%7Cph%3A3454069%7Cpt%3Apremium%7Cpn%3A1%7Csrc%3Anone%7Cst%3Asearch%7Crid%3A3454069%7Ccgcid%3A0&amp;cpa=1</t>
  </si>
  <si>
    <t>Авт.выключатель ВА47-29  3Р  10А</t>
  </si>
  <si>
    <t>https://anlan.ru/products/18496?utm_medium=cpc&amp;utm_source=yandex&amp;utm_term=13308492989&amp;yclid=15974645073531371519</t>
  </si>
  <si>
    <t>Авт.выключатель ВА47-29  3Р  16А B</t>
  </si>
  <si>
    <t>https://www.elec-transfer.ru/nizkovoltnoe-oborudovanie/iek-1/avtomaticheskie-vyklyuchateli-trehpolyusnye-iek-va47-29/avtomaticheskiy-vyklyuchatel-iek-trehpolyusnyy-va47-29-3r-16a-45ka-hars?utm_source=yandex&amp;utm_medium=cpc&amp;utm_campaign=87798297&amp;utm_content=14455890136&amp;utm_term=&amp;yclid=17648275502509064191</t>
  </si>
  <si>
    <t>Авт.выключатель ВА47-29  3Р  16А С</t>
  </si>
  <si>
    <t>https://www.onlinetrade.ru/catalogue/avtomaticheskie_vyklyuchateli_toka_avt-c2307/iek/avtomaticheskiy_vyklyuchatel_iek_va47_29_3r_16a_4_5ka_kh_ka_s_mva20_3_016_c-2141612.html?utm_referrer=https%3A%2F%2Fyandex.ru%2Fproducts%2Fsearch%3Ftext%3D%25D0%2590%25D0%25B2%25D1%2582.%25D0%25B2%25D1%258B%25D0%25BA%25D0%25BB%25D1%258E%25D1%2587%25D0%25B0%25D1%2582%25D0%25B5%25D0%25BB%25D1%258C%2520%25D0%2592%25D0%259047-29%25203%25D0%25A0%252016%25D0%2590%2520%25D0%25A1</t>
  </si>
  <si>
    <t>Авт.выключатель ВА47-29  3Р  25 А</t>
  </si>
  <si>
    <t>https://www.onlinetrade.ru/catalogue/avtomaticheskie_vyklyuchateli_toka_avt-c2307/iek/avtomaticheskiy_vyklyuchatel_iek_va47_29_3r_25a_4_5ka_kh_ka_d_mva20_3_025_d-2711144.html?utm_referrer=https%3A%2F%2Fyandex.ru%2Fproducts%2Fsearch%3Ftext%3D%25D0%2590%25D0%25B2%25D1%2582.%25D0%25B2%25D1%258B%25D0%25BA%25D0%25BB%25D1%258E%25D1%2587%25D0%25B0%25D1%2582%25D0%25B5%25D0%25BB%25D1%258C%2520%25D0%2592%25D0%259047-29%25203%25D0%25A0%252025%2520%25D0%2590</t>
  </si>
  <si>
    <t>Авт.выключатель ВА47-29  3Р  25 А D</t>
  </si>
  <si>
    <t>https://www.roommag.ru/catalog/tovar/118362/?utm_referrer=https%3A%2F%2Fyandex.ru%2Fproducts%2Fsearch%3Ftext%3D%25D0%2590%25D0%25B2%25D1%2582.%25D0%25B2%25D1%258B%25D0%25BA%25D0%25BB%25D1%258E%25D1%2587%25D0%25B0%25D1%2582%25D0%25B5%25D0%25BB%25D1%258C%2520%25D0%2592%25D0%259047-29%2520%25203%25D0%25A0%2520%252025%2520%25D0%2590%2520D&amp;utm_source=yandex_tovar</t>
  </si>
  <si>
    <t>Авт.выключатель ВА47-29  3Р  32А</t>
  </si>
  <si>
    <t>https://www.tesli.com/product/avtomaticheskiy-vyklyuchatel-iek-1993027/?utm_referrer=https%3A%2F%2Fyandex.ru%2Fproducts%2Fsearch%3Ftext%3D%25D0%2590%25D0%25B2%25D1%2582.%25D0%25B2%25D1%258B%25D0%25BA%25D0%25BB%25D1%258E%25D1%2587%25D0%25B0%25D1%2582%25D0%25B5%25D0%25BB%25D1%258C%2520%25D0%2592%25D0%259047-29%25203%25D0%25A0%252032%25D0%2590#</t>
  </si>
  <si>
    <t>Авт.выключатель ВА47-29  3Р  40А</t>
  </si>
  <si>
    <t>https://market.yandex.ru/product--va-47-29-c-4-5ka/1865827959?glfilter=27142750%3A28737575_100462901626&amp;cpc=8iPfbP5zRbiYoR6r_5XRisa5MiEMMUzOYdZoHT7M6vuRIJbXMT6cyV0EA0XZ6Uc-gzFttDsCLUAOhLq2PfXLKBRG6xtCeEeSnNO-SuwZug3o_xBbrXgjCuxijGEF12CdkpMOaFu-K8lDrPzw5ZDF5nxsst4QiTknWrnwLctrz6zGryety1NBiWeASgj6Tq1VPutgaN8ZmjsErUR1dbTTy0wuAqWsIIoeijXUq7B5NfSjXzfsNn4P2w%2C%2C&amp;sku=100462901626&amp;offerid=96M4S_J3NYQwt99eguZtFA&amp;cpa=1</t>
  </si>
  <si>
    <t>Авт.выключатель ВА47-29  3Р  63 А</t>
  </si>
  <si>
    <t>https://market.yandex.ru/product--va-47-29-c-4-5ka/1865827959?glfilter=27142750%3A28737638_100463648728&amp;cpa=1&amp;cpc=8iPfbP5zRbiYoR6r_5XRisa5MiEMMUzOYdZoHT7M6vuRIJbXMT6cyV0EA0XZ6Uc-gzFttDsCLUAOhLq2PfXLKBRG6xtCeEeSnNO-SuwZug3o_xBbrXgjCuxijGEF12CdkpMOaFu-K8lDrPzw5ZDF5nxsst4QiTknWrnwLctrz6zGryety1NBiWeASgj6Tq1VPutgaN8ZmjsErUR1dbTTy0wuAqWsIIoeijXUq7B5NfSjXzfsNn4P2w%2C%2C&amp;sku=100463648728&amp;offerid=96M4S_J3NYQwt99eguZtFA</t>
  </si>
  <si>
    <t>Авт.выключатель ВА47-29  3Р  63 А D</t>
  </si>
  <si>
    <t>https://www.onlinetrade.ru/catalogue/avtomaticheskie_vyklyuchateli_toka_avt-c2307/iek/avtomaticheskiy_vyklyuchatel_iek_va47_29_4r_63a_4_5ka_kh_ka_s_mva20_4_063_c-2711143.html?utm_referrer=https%3A%2F%2Fyandex.ru%2Fproducts%2Fsearch%3Ftext%3D%25D0%2590%25D0%25B2%25D1%2582.%25D0%25B2%25D1%258B%25D0%25BA%25D0%25BB%25D1%258E%25D1%2587%25D0%25B0%25D1%2582%25D0%25B5%25D0%25BB%25D1%258C%2520%25D0%2592%25D0%259047-29%25203%25D0%25A0%252063%2520%25D0%2590%2520D</t>
  </si>
  <si>
    <t>Авт.выключатель ВА47-29 1Р 3А</t>
  </si>
  <si>
    <t>https://www.onlinetrade.ru/catalogue/avtomaticheskie_vyklyuchateli_toka_avt-c2307/iek/avtomaticheskiy_vyklyuchatel_iek_1p_b_3a_4.5ka_va47_29_mva20_1_003_b-3056821.html?utm_referrer=https%3A%2F%2Fyandex.ru%2Fproducts%2Fsearch%3Ftext%3D%25D0%2590%25D0%25B2%25D1%2582.%25D0%25B2%25D1%258B%25D0%25BA%25D0%25BB%25D1%258E%25D1%2587%25D0%25B0%25D1%2582%25D0%25B5%25D0%25BB%25D1%258C%2520%25D0%2592%25D0%259047-29%25201%25D0%25A0%25203%25D0%2590</t>
  </si>
  <si>
    <t>Авт.выключатель ВА47-29 1Р 6А С</t>
  </si>
  <si>
    <t>https://www.roommag.ru/catalog/tovar/118296/?utm_referrer=https%3A%2F%2Fyandex.ru%2Fproducts%2Fsearch%3Ftext%3D%25D0%2590%25D0%25B2%25D1%2582.%25D0%25B2%25D1%258B%25D0%25BA%25D0%25BB%25D1%258E%25D1%2587%25D0%25B0%25D1%2582%25D0%25B5%25D0%25BB%25D1%258C%2520%25D0%2592%25D0%259047-29%25201%25D0%25A0%25206%25D0%2590%2520%25D0%25A1&amp;utm_source=yandex_tovar</t>
  </si>
  <si>
    <t>Авт.выключатель ВА47-29 3Р   50 А</t>
  </si>
  <si>
    <t>https://yandex.ru/products/product/1865827959/sku/100462901637?text=Авт.выключатель+ВА47-29+3Р+50+А&amp;rs=eJxFkElPwlAURpu40cYVi8YlSzck79439L5lGUsLKmhk2JhSJikQy1TKX_JP2jYE9-fkfPnw985D09rulmFbnnzP-zoBq3Q_Dkm0XZRMICUJbS01PgJjQqFmoLidO_HBHX23sMFTdy9n5DQ3W8e5OSQyOHPAJmCK2YqKTo07bTim1bGqN2Y7d-k7apz8dwQvOlpKoYUU4DHT4kmvWan7tO69rAN3MqBoX-0mpXshSGskKipoS0DOQXpgWpSy6C2Yh61x_KmnGK86_tDplR5QUbbkqjCpSSutieeR4fnU9ZeVsMKjBBbvofjZNFe9LMIIUWpRRAABZLaOe2XTAjwe3OkF5zsxWoSBO42nWE-ejLLxbFSNnPD6K7IHwXybxoFWx_MweA07zo3I7ghmexj1N5dxZ7KZcEzng4Ffy--wJedSoH29EAWXXAP9AZhUaz4%2C&amp;lr=51</t>
  </si>
  <si>
    <t>Авт.выключатель ВА47-29 3Р 3А</t>
  </si>
  <si>
    <t>https://www.onlinetrade.ru/catalogue/avtomaticheskie_vyklyuchateli_toka_avt-c2307/iek/avtomaticheskiy_vyklyuchatel_iek_va47_29_3r_16a_4_5ka_kh_ka_s_mva20_3_016_c-2141612.html?utm_referrer=https%3A%2F%2Fyandex.ru%2Fproducts%2Fsearch%3Ftext%3D%25D0%2590%25D0%25B2%25D1%2582.%25D0%25B2%25D1%258B%25D0%25BA%25D0%25BB%25D1%258E%25D1%2587%25D0%25B0%25D1%2582%25D0%25B5%25D0%25BB%25D1%258C%2520%25D0%2592%25D0%259047-29%25203%25D0%25A0%25203%25D0%2590</t>
  </si>
  <si>
    <t>Авт.выключатель ВА57-35 3Р 200А</t>
  </si>
  <si>
    <t>https://electropoisk.ru/product/vyklyuchatel-avtomaticheskiy-va57-35-340010-200a-2500-690ac-ukhl3/?utm_referrer=https%3A%2F%2Fyandex.ru%2Fproducts%2Fsearch%3Ftext%3D%25D0%2590%25D0%25B2%25D1%2582.%25D0%25B2%25D1%258B%25D0%25BA%25D0%25BB%25D1%258E%25D1%2587%25D0%25B0%25D1%2582%25D0%25B5%25D0%25BB%25D1%258C%2520%25D0%2592%25D0%259057-35%25203%25D0%25A0%2520200%25D0%2590</t>
  </si>
  <si>
    <t>Авт.выключатель ВА88-32 3P   80 А</t>
  </si>
  <si>
    <t>https://market.yandex.ru/product--vykliuchatel-avtomaticheskii-va88-32-3r-80a-25ka-iek/1483454010?cpc=o4jOpY1QLWHU0Qpd3Tvjsmck_yEPV8axNIIRGF1n_osMi6fCMmr7U6_GdM4TigWydSi5-IzoefIR2aU21RR5BfiIL3j9YfBScjhe4CCBSiM5A2qWlthjmjL0LyvRwqthTkXeEz3jdqZOAqhA_ymiBW22918GH506f1M9b52BGOkzeMPzxhQzUqNSBKtsbPfMD99nRzSMl_5dcv2LzCeRWj31uLR3IdVP9XYjaJ4995o35tjgnDlGx8HOX_6FBy79&amp;sku=101507462118&amp;offerid=TTS-cy1JNpn-wmYlw7Tuzw&amp;cpa=1</t>
  </si>
  <si>
    <t>Авт.выключатель ВА88-32 3P 100А</t>
  </si>
  <si>
    <t>https://www.elektrolight.ru/avtomaticheskie-vyklyuchateli/avtomaticheskiy-vyklyuchatel-va88-32-3r-100a-25ka-iek-sva10-3-0100-r/?utm_referrer=https%3A%2F%2Fyandex.ru%2Fproducts%2Fsearch%3Ftext%3D%25D0%2590%25D0%25B2%25D1%2582.%25D0%25B2%25D1%258B%25D0%25BA%25D0%25BB%25D1%258E%25D1%2587%25D0%25B0%25D1%2582%25D0%25B5%25D0%25BB%25D1%258C%2520%25D0%2592%25D0%259088-32%25203P%2520100%25D0%2590</t>
  </si>
  <si>
    <t>Авт.выключатель ВА88-32 3P 125А</t>
  </si>
  <si>
    <t>https://www.ozon.ru/product/vyklyuchatel-avtomaticheskiy-va88-32-3r-125a-25ka-iek-241333025/?utm_medium=organic&amp;utm_referrer=https%3A%2F%2Fyandex.ru%2Fproducts%2Fsearch%3Ftext%3D%25D0%2590%25D0%25B2%25D1%2582.%25D0%25B2%25D1%258B%25D0%25BA%25D0%25BB%25D1%258E%25D1%2587%25D0%25B0%25D1%2582%25D0%25B5%25D0%25BB%25D1%258C%2520%25D0%2592%25D0%259088-32%25203P%2520125%25D0%2590&amp;utm_source=yandex_serp_products&amp;sh=k6SLyM_MMQ</t>
  </si>
  <si>
    <t>Авт.выключатель ВА88-33 3P 160А</t>
  </si>
  <si>
    <t>https://td-sfera.com/shop/avtomaticheskie-vykljuchateli/va-57-35/s-avt-vykljuchatel-va-57-35-340010-160a-1600/?yclid=15945873918175477759</t>
  </si>
  <si>
    <t>Авт.выключатель ВА88-35 125А</t>
  </si>
  <si>
    <t>https://yandex.ru/products/product/42830591/sku/101184364873?text=Авт.выключатель+ВА88-35+125А&amp;rs=eJw1kE1T4kAQhqnai6Y8caA8etwLVdM9k5nuYzQEHAwSWLTgsoWKUcmXZSDKX9o_uRPcPXZVP28__eKfH1Z4PaonOI3W9eQl32sb8XY-HE-S7olCksJnwDMQAKSkVmSkBa-HL_Xhs9rOMMqLaj3sP61UGQbdU2YfBCpJR8Tt--CTRIter-4fcLqYXsKuoQVtqtd82uRp1wNCZndF4ZFhQkBSfGRuKR_Jm3gDb_loXoVxEBXjWeIYJYwmQ-5Wy7gJDKOhlimTeklfn4MkSG04Xz3-Lu9jp9YyLlwL8f2OZAnOlqEtoLy_5dnuI3vKmvgZFnJXxONt0BbAmhH4nxkzk9FgL7ze1XUU5vhcz0Ls2wr2zOkbJ-edi87PzmWn9bhSS2NX80yX6V0h91m9jNb26C4NoHblfLsrXws2vmpTf40Gw7sgq8T7YTBONg_FV5w2zf_Uv6yoavY%2C&amp;lr=51</t>
  </si>
  <si>
    <t>Авт.выключатель ВА88-35 3Р 250А</t>
  </si>
  <si>
    <t>https://этх.рф/magazin/product/vyklyuchatel-avtomaticheskij-3p-250a-35ka-va88-35-tdm?utm_referrer=https%3A%2F%2Fyandex.ru%2Fproducts%2Fsearch%3Ftext%3D%25D0%2590%25D0%25B2%25D1%2582.%25D0%25B2%25D1%258B%25D0%25BA%25D0%25BB%25D1%258E%25D1%2587%25D0%25B0%25D1%2582%25D0%25B5%25D0%25BB%25D1%258C%2520%25D0%2592%25D0%259088-35%25203%25D0%25A0%2520250%25D0%2590</t>
  </si>
  <si>
    <t>Авт.выключатель ВА88-37 3Р 315 А</t>
  </si>
  <si>
    <t>https://market.yandex.ru/product--avtomaticheskii-vykliuchatel-iek-va-88-37-35ka/42929125?cpc=7pEyO3unB-klo00G_cGWiI4mqSvl_qnMZqWDSCqPLbHklYsK330X8xlKVfzfu2ApYGQaB77PPnCa4KSrNhLJq7SswkbsNOaDs9PHhE0P7oBoMF2x4elsHqSbl75PKQim7SPNIc5KustuDsz341D2Tuo50gFyitD0MnHreupUTZ_weuekDuP3QX7PjzLzbF1mdqb0ieMWY1K2w_G1ylsvO_2T3ZYqHSrFfHcQprzpK9fe9flZC36DY6CS-8vYNM1D&amp;extdata=CgwKBTEwOTUwEgNSVVIQMxjigrmlBg%2C%2C&amp;offerid=YNe9bfOg5F6RzRC8fyf_yA&amp;sku=101353750835&amp;utm_referrer=https%3A%2F%2Fyandex.ru%2Fproducts%2Fsearch%3Ftext%3D%25D0%2590%25D0%25B2%25D1%2582.%25D0%25B2%25D1%258B%25D0%25BA%25D0%25BB%25D1%258E%25D1%2587%25D0%25B0%25D1%2582%25D0%25B5%25D0%25BB%25D1%258C%2520%25D0%2592%25D0%259088-37%25203%25D0%25A0%2520315%2520%25D0%2590&amp;utm_source_service=products&amp;icookie=o8830pcVAnsq0eA8SfXe%2FAkvTOVp8hwxFd0wn4b%2BxjpSeVufSWw0xo8zUK0Ofsu%2FtbOptNg2zUrVjKG%2F%2FldyFI%2F7Kdc%3D&amp;baobab_event_id=ljzbatoj7&amp;wprid=1689141601913879-9682707300950669875-balancer-l7leveler-kubr-yp-vla-160-BAL-2658&amp;src_pof=1651</t>
  </si>
  <si>
    <t>Авт.выключатель ВА88-40 3Р 400А</t>
  </si>
  <si>
    <t>https://www.ozon.ru/product/avtomaticheskiy-vyklyuchatel-va88-40-3r-400a-35ka-tdm-322050255/?utm_medium=organic&amp;utm_referrer=https%3A%2F%2Fyandex.ru%2Fproducts%2Fsearch%3Ftext%3D%25D0%2590%25D0%25B2%25D1%2582.%25D0%25B2%25D1%258B%25D0%25BA%25D0%25BB%25D1%258E%25D1%2587%25D0%25B0%25D1%2582%25D0%25B5%25D0%25BB%25D1%258C%2520%25D0%2592%25D0%259088-40%25203%25D0%25A0%2520400%25D0%2590&amp;utm_source=yandex_serp_products&amp;sh=k6SLyMtwOg</t>
  </si>
  <si>
    <t>Авт.выключатель ВА88-40 3Р 500А</t>
  </si>
  <si>
    <t>https://market.yandex.ru/product--vykliuchatel-avtomaticheskii-va88-40-3r-500a-35ka-iek/1483532528?cpc=Oog1urI4jTMuKdFplL9g5-kPyZ0Pp9P5djhqn80ojNQV_FvYHspIGcWRTmOR3EPQaZbt5FRHl4nqggNNBpFbiuq64bDYaZvy7Y8qYWKUeoRLFH0HpI4eURsocLw1keRY6duOwt1etqiKt2fIGDwCLy4Z_vZcA33q1Q81Jxll_xCeX3foxDr9d9KxuACfXxs3Q_dpXwOKzzlDTpxHRXZK6r_b3l_dFbUd3iNYrm-Dxk7UD3iC8P9LY03Vdj4TVVRo6P4pOBUxvA-sMnWE4cDOXV4yjv_xofALSHFRhXhRh1k%2C&amp;sku=101507680766&amp;offerid=JcScGcnRJr17rTVOSYIwvg&amp;cpa=1</t>
  </si>
  <si>
    <t>Авт.выключатель ВА88-40 3Р 630А</t>
  </si>
  <si>
    <t>https://market.yandex.ru/product--vykliuchatel-avtomaticheskii-va88-40-3r-630a-35ka-iek/1483493702?cpc=QfjG1rmd1hrmlmfWyGBlVMjq9ht_FpOnocf3TCaxqbKlxLoUWzoErQ8PVhC02mqKbS31K37d2QzIDxQsTuP-ORyxIbIQIm9uttBV2XiO66kgcH9nVm07jMgy6-CtiKhAd20BPRHEH4cCygJawsZfhI1zEFNSkvFrfIWWHG1rZmduRtznSt0CvjgtAe6-r-a9oFph8nD6dCNyaGl40GBWyFJEu1b9uRW4u51kIHmMTQ8oLt5xUvH_CQ%2C%2C&amp;sku=101507529548&amp;offerid=svRJvYsL-SFkIuYDfyrm1w&amp;cpa=1</t>
  </si>
  <si>
    <t>Автомат.выкл. 2п10А (2CDS272001R0104)</t>
  </si>
  <si>
    <t>https://www.onlinetrade.ru/catalogue/avtomaticheskie_vyklyuchateli_toka_avt-c2307/abb/avtomaticheskiy_vyklyuchatel_abb_2p_c_10a_6ka_s202_2cds252001r0104-1722516.html?utm_referrer=https%3A%2F%2Fyandex.ru%2Fproducts%2Fsearch%3Ftext%3D%25D0%2590%25D0%25B2%25D1%2582%25D0%25BE%25D0%25BC%25D0%25B0%25D1%2582.%25D0%25B2%25D1%258B%25D0%25BA%25D0%25BB.%25202%25D0%25BF10%25D0%2590%2520%25282CDS272001R0104%2529</t>
  </si>
  <si>
    <t>Автомат.выкл. S202M C16 (2CDS272001R0164)</t>
  </si>
  <si>
    <t>https://www.wildberries.ru/catalog/114402519/detail.aspx?utm_referrer=https%3A%2F%2Fyandex.ru%2Fproducts%2Fsearch%3Ftext%3D%25D0%2590%25D0%25B2%25D1%2582%25D0%25BE%25D0%25BC%25D0%25B0%25D1%2582.%25D0%25B2%25D1%258B%25D0%25BA%25D0%25BB.%2520S202M%2520C16%2520%25282CDS272001R0164%2529</t>
  </si>
  <si>
    <t>автоматический выключатель Siemens 5SJ63 D50</t>
  </si>
  <si>
    <t>https://nazya.com/product/avtomaticheskij-viklyuchatel-podlinnij-simensshanhaj-mini-viklyuchatel-5sj63-rnkb-d-20a-3r-vozdushnij-viklyuchatel-siemens-mcb-20a-3p_38269645063.html</t>
  </si>
  <si>
    <t>Автоматический выключатель дифф.тока DS203NC C16 A30 3p 16A; д.т.30 мА; хар-ка C (2CSR256140R1164)</t>
  </si>
  <si>
    <t>https://market.yandex.ru/product--avtomaticheskii-vykliuchatel-abb-s203-c-6ka/1963985335?glfilter=27142750%3A28737614_100467940933&amp;text=DS203NC%20C16%20AC30%20дифференциальный%20автоматический%20выключатель%203-пол.%2B%20N%2C%2016A%2030mA%2C%20тип%20AC%2C%206kA%2C%20(хар-ка%20C)%20ABB%2C%202CSR256040R1164&amp;cpc=GQISPuTR7GQykvP1wdifbZQMiN1M6RoEErFaiJjCyhcmCp15RZM257WFkjV8efedn7rM8XtP-xgcW5WJO2ryBgrTF_X4rcKPN5Blicc4CFNi13vLfJAhrrmMxldnqr1Sa-6csHypLcQzp-THZoBEp7_t0osSesmqsH4cvPZ-1zjsS4Vw_i2o1-UWazaZ7J4amBdWOGTmIB27tBO8hI-vsmdqT_QrmB5BgLArJvvxabIK4NC5tc-GYT7h7798f5qZNmfn5J4Fb-9p4uJmotXvUA%2C%2C&amp;rs=eJwzYgAAAGYAMw%2C%2C&amp;sku=100467940933&amp;do-waremd5=GGOaU1JIQkxZa2-nnuGJpA&amp;resale_goods=resale_new&amp;cpa=1&amp;nid=18061179</t>
  </si>
  <si>
    <t>Адаптер для монтажной рейки PTFIX-NS35(3274054)</t>
  </si>
  <si>
    <t>https://electroline.ru/product/3274054-ptfix-ns35.html</t>
  </si>
  <si>
    <t>блок дифференциального тока A9V51363  3P-63A-30mA</t>
  </si>
  <si>
    <t>https://market.yandex.ru/product--avdt-63-4p-3r-n-c16-30ma-6ka-tip-a-avtomaticheskii-vykliuchatel-differentsialnogo-toka-tdm/1405112503?text=Блок%20защиты%20дифференциальный%20Vigi%20iC60%203П%2063A%2030mA%20A-ТИП%20Schneider%20Electric%20A9V51363&amp;cpc=OCYvRT50Nv067QBmjmi-P9gxCV3zYgpMhjjQZXaOYZO6_hR0h61Ftfj57iJjeCNDhnxU5_73R0vJYlRiWvjj6Ik3x9ZZraqhnaPCp65Gb3J2ctWYd4IzBnE2SY5FTh8XcwOaZofIEhtIOW_z-DGXfsAaDcPfEIYr_72_RYVnj_3IfCs9Ihggv8ZvY1L5WAhtZBMsNUumiGlUWysnWz76Ymqn6-T2t4j6TxL7v5aooDkgL-V_SRI4Qk1dcasLpQqukiXn4XUu1y0%2C&amp;rs=eJwzYgAAAGYAMw%2C%2C&amp;sku=101402078816&amp;do-waremd5=VvwrSodYnuEQT2kIiBug8g&amp;cpa=1&amp;nid=18061178</t>
  </si>
  <si>
    <t>Блок питания ABL8REM24050 (940559) 24В, 5А</t>
  </si>
  <si>
    <t>https://www.leyrus.ru/catalog/bloki-pitaniya/blok-pitaniya-ipmulsnyy-optimalnoy-serii-phaseo-abl8rem24050-she-24vdc-5a-120w/?yclid=3388841977354387455</t>
  </si>
  <si>
    <t>Блок питания БП120Б-Д9-24С</t>
  </si>
  <si>
    <t>https://www.souz-pribor.ru/catalog/industrial_automation/bloki-pitaniya/bp120b-d9-24s/?utm_source=eLama-yandex&amp;utm_medium=cpc&amp;utm_campaign=Овен2+(БК)-ПА-Россия-2023-ВКЛ&amp;utm_content=cid%7C87815263%7Cgid%7C5194881020%7Caid%7C14155964683%7Cadp%7Cno%7Cdvc%7Cdesktop%7Cpid%7C44770513069%7Crid%7C44770513069%7Cdid%7C44770513069%7Cpos%7Cpremium1%7Cadn%7Csearch%7Ccrid%7C0%7C&amp;utm_term=бп120б%20д9%2024с&amp;yclid=3909180750114062335</t>
  </si>
  <si>
    <t>бобышка(втулка) G1/4 U110.04.314</t>
  </si>
  <si>
    <t>https://www.pkf-konros.ru/catalog/bobyshki/bobyshka-pryamaya-bp02/bp02-g1-4-50-st-20/</t>
  </si>
  <si>
    <t>ВВГ 5х6 Кабель</t>
  </si>
  <si>
    <t>https://www.lampoved.ru/kabeli/vvgng/vvgngls560</t>
  </si>
  <si>
    <t>Вентилятор 85 M3/H NSYCVF85M24DPF</t>
  </si>
  <si>
    <t>https://elecool.ru/vozdushnoe-ohlazhdenie/filtruyuschie-ventilyatory/ff12d24un</t>
  </si>
  <si>
    <t>Вентилятор DP200A/2123XBT.GN</t>
  </si>
  <si>
    <t>https://www.chipdip.ru/product/dp200a-2123xbt-gn?utm_source=direct&amp;utm_medium=cpc&amp;position_type=premium%7Ck50id%7C010000002651791_2651791%7Ccid%7C60323483%7Cgid%7C4964173641%7Caid%7C12539844524%7Csrc%7Csearch_none&amp;utm_campaign=Y_dinamicheskaya&amp;utm_content=text9_ya&amp;utm_term=&amp;yclid=14149722765446348799</t>
  </si>
  <si>
    <t>Вентилятор NSYCVF300M230PF</t>
  </si>
  <si>
    <t>https://elecool.ru/vozdushnoe-ohlazhdenie/filtruyuschie-ventilyatory/ff15a230un2</t>
  </si>
  <si>
    <t>вилка переносная 3P+N+PE ССИ-015 PSN02-016-5</t>
  </si>
  <si>
    <t>https://www.chipdip.ru/product0/8000842872</t>
  </si>
  <si>
    <t>вилка переносная 3P+N+PE ССИ-025 PSR02-032-5</t>
  </si>
  <si>
    <t>https://www.chipdip.ru/product0/8010438933</t>
  </si>
  <si>
    <t>вилка стационарная 3P+N+PE ССИ-525 PSR52-032-5</t>
  </si>
  <si>
    <t>https://www.chipdip.ru/product0/8010438621</t>
  </si>
  <si>
    <t>Вода дистиллированная канистра 5 литров</t>
  </si>
  <si>
    <t>https://market.yandex.ru/product--voda-distillirovannaia-reinwell-rw-02-5-l-proizvoditel-reinwell-3201/1445434101?clid=1601&amp;utm_source=yandex&amp;utm_medium=search&amp;utm_campaign=ymp_offer_dp_produkti_model_bko_dyb_search_rus&amp;utm_term=15726400%7C1445434101&amp;utm_content=cid%3A76575669%7Cgid%3A4976393829%7Caid%3A12461296818%7Cph%3A2694189%7Cpt%3Apremium%7Cpn%3A2%7Csrc%3Anone%7Cst%3Asearch%7Crid%3A2694189%7Ccgcid%3A0&amp;cpa=1</t>
  </si>
  <si>
    <t>Вставка плавкая ВП2Б 3,15А</t>
  </si>
  <si>
    <t>https://www.radiogorodok.com/products/predohranitel-vp2b-1-315a-keramicheskij-520mm?utm_referrer=https%3A%2F%2Fyandex.ru%2Fproducts%2Fsearch%3Ftext%3D%25D0%2592%25D1%2581%25D1%2582%25D0%25B0%25D0%25B2%25D0%25BA%25D0%25B0%2520%25D0%25BF%25D0%25BB%25D0%25B0%25D0%25B2%25D0%25BA%25D0%25B0%25D1%258F%2520%25D0%2592%25D0%259F2%25D0%2591%25203%252C15%25D0%2590</t>
  </si>
  <si>
    <t>Вставка плавкая ВП2Б-1В 3,15А</t>
  </si>
  <si>
    <t>https://www.chipdip.ru/product/vp2b-1v-3.15a</t>
  </si>
  <si>
    <t>Вставка плавкая ВП2Б-1В 6,3А</t>
  </si>
  <si>
    <t>https://www.chipdip.ru/product/vp2b-1v-6.3a</t>
  </si>
  <si>
    <t>Выключатель 1-клавишный 10А, 250В ВСп20-1-0-ГПБ (EVMP12-K01-10-54-EC</t>
  </si>
  <si>
    <t>https://www.chipdip.ru/product0/8009176298</t>
  </si>
  <si>
    <t>выключатель дифф. AD12M MAD12-2-010-C-030 10A C 30mA</t>
  </si>
  <si>
    <t>https://www.chipdip.ru/product0/8000852350</t>
  </si>
  <si>
    <t>выключатель дифф. АВДТ32 MAD22-5-016-C-30 16A C 30mA</t>
  </si>
  <si>
    <t>https://www.chipdip.ru/product0/8010443206</t>
  </si>
  <si>
    <t>Выключатель путевой ВПК-2111Б-У2 (SQ0732-0004)</t>
  </si>
  <si>
    <t>https://td-sfera.com/shop/koncevye-vykljuchateli/vpk/s-vykljuchatel-koncevoj-vpk-2111-bu2/?yclid=6709658420018413567</t>
  </si>
  <si>
    <t>Гм -10 Гильза</t>
  </si>
  <si>
    <t>https://ledgoods.ru/ehlektrotekhnika/kabelnaya-armatura/gilzy-kabelnye/rexant-07-5357-1-gilza-gm-35-10-35-mm-2-10-mm-v-upak-5-sht/</t>
  </si>
  <si>
    <t>Гм -16 Гильза</t>
  </si>
  <si>
    <t>https://www.zkabel.ru/catalog/nakonechniki-soediniteli-szhimy/nakonechniki-i-soediniteli/mednye-gilzy/gilzy-mednye-pod-opressovku-gm/gm-16-6-zeta-up-100-400-2400-sht/?utm_medium=cpc&amp;utm_source=yandex.%7BGilzy-kabelnye-Poisk-Vse-Regiony%7D&amp;utm_campaign=%7Bcampaign_id%7D&amp;utm_content=%7Bad_id%7D&amp;utm_term=%7BPHRASE%7D&amp;yclid=17103532137621749759</t>
  </si>
  <si>
    <t>Гмл -4 Гильза медная луженая</t>
  </si>
  <si>
    <t>https://tze1.ru/catalog/elektrika-i-svet/elektromontazhnaya-produktsiya/klemmy-szhimy-kabelnye-nakonechniki/gilzy/gilzy-mednye-luzhenye-pod-opressovku-gml-4-kvt/?utm_medium=cpc&amp;utm_source=yandex&amp;utm_campaign=KVT_№01_29-08-2022%7C77991174&amp;utm_term=гильзы%20ГМЛ%204&amp;utm_content=k50id%7C0100000040852994866_40852994866%7Ccid%7C77991174%7Cgid%7C5012873549%7Caid%7C12662753887%7Cadp%7Cno%7Cpos%7Cpremium1%7Csrc%7Csearch_none%7Cdvc%7Cdesktop%7Cmain&amp;k50id=0100000040852994866_40852994866&amp;yclid=16365497338373079039</t>
  </si>
  <si>
    <t>датчик давления ПД100-ДИ0,06-811-0,5</t>
  </si>
  <si>
    <t>https://www.meratest.ru/produktsiya/kontrolno_izmeritelnye_pribory_i_avtomatika/preobrazovateli_davleniya_oven/product/pd100i_di0_06_811_0_5/</t>
  </si>
  <si>
    <t>держатель 2-х сторонний оцинкованный D20mm DKC 53355</t>
  </si>
  <si>
    <t>https://www.idkc.ru/product/dkc-53355/119615?utm_referrer=https%3A%2F%2Fyandex.ru%2Fproducts%2Fsearch%3Ftext%3D%25D0%25B4%25D0%25B5%25D1%2580%25D0%25B6%25D0%25B0%25D1%2582%25D0%25B5%25D0%25BB%25D1%258C%25202-%25D1%2585%2520%25D1%2581%25D1%2582%25D0%25BE%25D1%2580%25D0%25BE%25D0%25BD%25D0%25BD%25D0%25B8%25D0%25B9%2520%25D0%25BE%25D1%2586%25D0%25B8%25D0%25BD%25D0%25BA%25D0%25BE%25D0%25B2%25D0%25B0%25D0%25BD%25D0%25BD%25D1%258B%25D0%25B9%2520D%252020mm%2520DKC%252053355#product-block-title</t>
  </si>
  <si>
    <t>держатель гофры PAS12N dn12</t>
  </si>
  <si>
    <t>https://om-ek.ru/product/item/derzhatel_dlya_poliamidnoy_truby_f_12_mm_chernyy_?utm_referrer=https%3A%2F%2Fyandex.ru%2Fproducts%2Fsearch%3Ftext%3D%25D0%25B4%25D0%25B5%25D1%2580%25D0%25B6%25D0%25B0%25D1%2582%25D0%25B5%25D0%25BB%25D1%258C%2520%25D0%25B3%25D0%25BE%25D1%2584%25D1%2580%25D1%258B%2520PAS12N%2520dn12</t>
  </si>
  <si>
    <t>держатель гофры PAS23N dn23</t>
  </si>
  <si>
    <t>https://www.xcom-shop.ru/dkc_pasw23n_843074.html?utm_campaign=xcomshop_335356_aksessyar_sks&amp;utm_content=843074_dkc_pasw23n&amp;utm_medium=cpc&amp;utm_referrer=https%3A%2F%2Fyandex.ru%2Fproducts%2Fsearch%3Ftext%3D%25D0%25B4%25D0%25B5%25D1%2580%25D0%25B6%25D0%25B0%25D1%2582%25D0%25B5%25D0%25BB%25D1%258C%2520%25D0%25B3%25D0%25BE%25D1%2584%25D1%2580%25D1%258B%2520PAS23N%2520dn23&amp;utm_source=ya_market&amp;utm_term=843074</t>
  </si>
  <si>
    <t xml:space="preserve">держатель маркировки для кнопок DM18X25 </t>
  </si>
  <si>
    <t>https://www.chipdip.ru/product0/8010439810</t>
  </si>
  <si>
    <t>держатель надписи на кнопки ZBZ32 SCHNEIDER</t>
  </si>
  <si>
    <t>https://www.tesli.com/product/288017/?utm_referrer=https%3A%2F%2Fyandex.ru%2Fproducts%2Fsearch%3Ftext%3D%25D0%25B4%25D0%25B5%25D1%2580%25D0%25B6%25D0%25B0%25D1%2582%25D0%25B5%25D0%25BB%25D1%258C%2520%25D0%25BD%25D0%25B0%25D0%25B4%25D0%25BF%25D0%25B8%25D1%2581%25D0%25B8%2520%25D0%25BD%25D0%25B0%2520%25D0%25BA%25D0%25BD%25D0%25BE%25D0%25BF%25D0%25BA%25D0%25B8%2520ZBZ32%2520SCHNEIDER</t>
  </si>
  <si>
    <t>Держатель с крышкой PAM17M25N 17 мм M25x1,5</t>
  </si>
  <si>
    <t>https://www.chipdip.ru/product0/8000856755</t>
  </si>
  <si>
    <t xml:space="preserve">Держатель с крышкой PASW1017N 10-17 мм без крышки </t>
  </si>
  <si>
    <t>https://www.chipdip.ru/product1/8000752803</t>
  </si>
  <si>
    <t>доп. Контакт. ABB SK-11</t>
  </si>
  <si>
    <t>https://www.chipdip.ru/product0/8006784203</t>
  </si>
  <si>
    <t>заглушка для JXB-2,5/35 (sak-2,5-35)</t>
  </si>
  <si>
    <t>https://www.chipdip.ru/product0/8020145342</t>
  </si>
  <si>
    <t>Зажим кабельный 15мм без гайки PG21</t>
  </si>
  <si>
    <t>https://www.chipdip.ru/product/pg-21</t>
  </si>
  <si>
    <t>Зажим кабельный 15мм без гайки PG29</t>
  </si>
  <si>
    <t>https://www.chipdip.ru/product0/8010441179</t>
  </si>
  <si>
    <t>Зажим кабельный MB50 CMP20D-MB-050-005</t>
  </si>
  <si>
    <t>https://iek-ru.com/catalog/sistemy-dlya-prokladki-kabelya05/metallorukav-i-truby-metallicheskie0503/metallorukav-elasta050301/47094/</t>
  </si>
  <si>
    <t>Зажим кабельный MG16A</t>
  </si>
  <si>
    <t>https://www.chipdip.ru/product0/8011117672</t>
  </si>
  <si>
    <t>Зажим кабельный MG50</t>
  </si>
  <si>
    <t>https://www.chipdip.ru/product0/8010397934</t>
  </si>
  <si>
    <t>Зажим кабельный PG11  666520</t>
  </si>
  <si>
    <t>https://om-ek.ru/product/item/kabelnyy_zazhim_pg11_d19_mm_5_10_mm_?utm_referrer=https%3A%2F%2Fyandex.ru%2Fproducts%2Fsearch%3Ftext%3D%25D0%2597%25D0%25B0%25D0%25B6%25D0%25B8%25D0%25BC%2520%25D0%25BA%25D0%25B0%25D0%25B1%25D0%25B5%25D0%25BB%25D1%258C%25D0%25BD%25D1%258B%25D0%25B9%2520PG11%2520666520</t>
  </si>
  <si>
    <t>Зажим кабельный PG11 труба 8мм</t>
  </si>
  <si>
    <t>http://кабельный-ввод.рф/element/10754/</t>
  </si>
  <si>
    <t>Зажим кабельный PG9 труба 8мм</t>
  </si>
  <si>
    <t>https://www.chipdip.ru/product0/8954145816</t>
  </si>
  <si>
    <t>Зажим кабельный PGL48</t>
  </si>
  <si>
    <t>https://www.chipdip.ru/product0/8008391325</t>
  </si>
  <si>
    <t>Зажим кабельный без гайки M20x15 пластик</t>
  </si>
  <si>
    <t>https://www.chipdip.ru/product/mg-20</t>
  </si>
  <si>
    <t>Зажим кабельный без гайки PG36</t>
  </si>
  <si>
    <t>https://market.yandex.ru/product--32157dek-kabelnyi-vvod-tipa-pg-36-diametr-kabelia-23-32mm-ip54-kv-101-kv101-36-ip54/1439208151?own-cards=863671%3A101447439291&amp;text=Кабельный%20зажим%20pg%2036&amp;cpc=ICGh6auF6Mbr5x0yktE7AujPjBAKZienX78ewaxA-ENA6RKQNORxTCffUoo96-RRbY-WSKj4gioY1Ayafvbeji9LU-I3fG2ATTOAhNO_WsSRmVqzGLlzh6LdGDbDQGL9Rj0ftj8FUo6q0fJy1aV40tDeq3CY4qCN6qMs9dP0BXx-1KZ6q6PEnnOO5AkxoPs0F68YZekyKuC5BJYiGbZdjun9lSfAEXaRXDdw5k9ppHX4I9PrvwRfgAyTDI4lnR4gKZiv-325DkYl267zRmEjAg%2C%2C&amp;rs=eJwdUL8LQVEYvY_sWL3yBruy-tEziUWJRam7GRWr4U4Gg5TB-upJ_gR53nMLRZRJGQ0GmYxG75zl9HXO951z7s2p6NEQT7sUojCLITozP0Tb3WLegLF-mFUMszCw6aTJX3zeQn32wKga0D6DEWOoOg6UDc5DqLKbx-3aw_67gP0UVLViSp_7XfosMVsnOnfYbcBurR0SI7zaM6sNH2tEf3cD9cq2a_DOBzt2QGbBzj5QtOgwZ4cyUN7o0ERDnWHDRADnLPvc2aQK1CZ7JvEb-kH1S3XCl2okyhfbTvlXLtPrcJYHpiu2qnh_UIGKLw%2C%2C&amp;sku=101447439291&amp;do-waremd5=ErrsPk6KGl2_VvlIhOLAsg&amp;sponsored=1&amp;cpa=1&amp;nid=18061344</t>
  </si>
  <si>
    <t>Зажим кабельный металлический PGM-21</t>
  </si>
  <si>
    <t>https://руэл.рф/shity-i-komplektuyushie/komplektuyushie-dlya-shitov/zamki-salniki-i-vvody-dlya-shitov/kabelnyj-vvod-metallicheskij-pgm-21-18-13mm.html</t>
  </si>
  <si>
    <t>Зажим кабельный металлический м63х1,5</t>
  </si>
  <si>
    <t>https://www.zkabel.ru/catalog/kabelnye-vvody-i-komplektujushhie/kabelnye-vvody/s-rezboy-m/kabelnyy-vvod-m-63-latun-ut1-5-ip68-d-kabelya-37-44-mm-zeta/</t>
  </si>
  <si>
    <t>Зажим кабельный с контргайкой PG42</t>
  </si>
  <si>
    <t>https://market.yandex.ru/product--dkc-zazhim-kabelnyi-s-kontrgaikoi-ip68-pg42-d-28-38mm/101799665503?cpc=THnCcM_Oz8rThzP4OqiwZQsKXZjIlHzHh48KyaQBcK409byL4cKIVhuip4-8Qzg5TfAgtdJRxNayqzmaax5lAEX8ErMPGOAPLx3GpgQeoaJCbVQM17NIb21xdt1nLkRnpiouHXcOvZ1jB4Or9AkbTTHl2GPyO11Kew6ItNFTaaX--f4MF0_E2VvI7GIUTCwMslVjM-nP2bxv_mW1ffYZCw4w4onOJiOnyErHSy9wXif5dgZ25vjgdLjoj8XUZCDewLZa-49q94Pz8TXFpIYHEA%2C%2C&amp;from-show-uid=16891606144590256328800001&amp;sku=101799665503&amp;do-waremd5=KamaQ5KNcyMlLC2LGoEpww&amp;sponsored=1&amp;resale_goods=resale_new&amp;cpa=1</t>
  </si>
  <si>
    <t>Защитный ограничитель RP-200 (36920  5290022)</t>
  </si>
  <si>
    <t>https://www.chipdip.ru/product0/8007144820</t>
  </si>
  <si>
    <t>Изолятор для нулевой шины крепеж по краям, желтый ИУ-101-09 (32254DEK)</t>
  </si>
  <si>
    <t>https://market.yandex.ru/product--izoliator-uglovoi-dlia-nulevoi-shiny-zhelt-dekraft-32254dek/1769724125?text=ИУ101-09%20Изолятор%20угловой%20для%20установки%20нулевой%20шины%20на%20дин-рейку%20(желтый)%20DEKraft%20Schneider%20Electric%2C%2032254DEK&amp;cpa=1&amp;cpc=2Pa29ocvVD4s5OUrnvZ6Bsw-PLeiaJLqfoA-SXLnm6UOQ4u2X8zQyMSOp6HMhb1ioqWU5D-A9Ua4hdUoDZ0XPZjv8fscDX03U2asD4XuYvog-JQEBBsESPNC6RfVqTm0i8579xPcAP7WcGFVGW005ccvdXj7aNhkAeseve7LdDhX1xoTgEe-exTGuRpb4TOb83iYKU-_15Q%2C&amp;rs=eJxFkD0LQWEcxa_uHS0GWQzPF5AySHnpSvkAvoC7-A5sz0JmxYKyKMWmpLw9KW8Dw7VIyfUBpJRYlHvOYjn9e875_zr_JyL1lUczyzNXVQ4q19Ra0tWOD7MTnsNtTVy1jngx83AdSbeLWSrmL1AzkHJVNPj-YcYLghjGMb_BEQbzB-bv_1kLQcUWWyINjlVinyyT_gQ0ukDexiwltYmMdkJGBafY2pM5ImdJt4ekiKGDGsC1bN5yJf-FLbVhvs3OY_a5kfngvWd2q4PjTMnMkGOgp1PlVgWuVWTzJ5hmjff2ydfxD9qXmR1eOoX4DzgJkcc%2C&amp;sku=101817001447&amp;do-waremd5=gRD5j08oLk4643D9-qEqKA&amp;nid=27005010</t>
  </si>
  <si>
    <t>Изолятор для нулевой шины крепеж по краям, синий ИУ-101-08 (32253DEK)</t>
  </si>
  <si>
    <t>https://market.yandex.ru/product--schneider-electric-izoliator-uglovoi-schneider-electric-dlia-ustanovki-nulevoi-shiny-32253dek/1428893700?cpc=EKLP25VP6NDZWA7A5ptRif43mdRT04jjGo5UKp_xEZi5FymTlu3RqYA0lACqQu4WyN4t0L3B4C4p-QH8m9TPVtPM-Kjnzqx9UvEtgtZJlVlMEvuY42BwAKq8WMQwO7GBobE_SDuAdDhCSDW34o3Q3l8XIlOxno0CHppj9phSsJI8UNqJMflVpJvh4fLkq4WSM-n10H_Bs_8lyUG-Tgw3W8-foykjMqkoBGHSWKa_jzsJDTAdoI9V9iUgEoZMaFQbjxPVAIw6mkBfbVBgnmUIOA%2C%2C&amp;sku=101435594272&amp;offerid=e98YyK-NXagJEwwWQA0cmw&amp;cpa=1</t>
  </si>
  <si>
    <t>Изолятор для нулевой шины крепеж по центру, желтый ИД-101-09 (32250DEK)</t>
  </si>
  <si>
    <t>https://market.yandex.ru/product--id101-09-izoliator-dlia-ustanovki-nulevoi-shiny-na-din-reiku-35mm-zheltyi-dekraft-32250dek/1462874221?own-cards=863671%3A101479134105&amp;text=ИУ101-09%20Изолятор%20угловой%20для%20установки%20нулевой%20шины%20на%20дин-рейку%20(желтый)%20DEKraft%20Schneider%20Electric%2C%2032254DEK&amp;cpc=23Y8HIjT0LqDE9QGNhtBFSLj4o1CbevUdDQdJx3WwEuPTAiYLDY1ZvVfJWlgvZMRmwmRGAhEzmqOl4QBv16-XTCpvqSTAW1kA-RrRNLEGltQTonJSsE2vudkrU6p6lph4U8lalur5Ul7niVQnBlZhzJ1Bm8l2AHlODw97qJAk8otun27DN3oUZyNs3onWDYzc_9Ec7CbMkWmLLJOsAIwBUTXoVcf9mS7tdBqxv6AKTBF7QNv0lm1Wz9sL3r-YL8uZ7I2kuG-iHPXXUVTBc3-_w%2C%2C&amp;rs=eJxFkD0LQWEcxa_uHS0GWQzPF5AySHnpSvkAvoC7-A5sz0JmxYKyKMWmpLw9KW8Dw7VIyfUBpJRYlHvOYjn9e875_zr_JyL1lUczyzNXVQ4q19Ra0tWOD7MTnsNtTVy1jngx83AdSbeLWSrmL1AzkHJVNPj-YcYLghjGMb_BEQbzB-bv_1kLQcUWWyINjlVinyyT_gQ0ukDexiwltYmMdkJGBafY2pM5ImdJt4ekiKGDGsC1bN5yJf-FLbVhvs3OY_a5kfngvWd2q4PjTMnMkGOgp1PlVgWuVWTzJ5hmjff2ydfxD9qXmR1eOoX4DzgJkcc%2C&amp;sku=101479134105&amp;do-waremd5=VfSchkF6c8VhkAIF-1jvwA&amp;sponsored=1&amp;cpa=1&amp;nid=18061381</t>
  </si>
  <si>
    <t>Изолятор для нулевой шины крепеж по центру, синий ИД-101-08 (32251DEK)</t>
  </si>
  <si>
    <t>https://market.yandex.ru/product--id101-08-izoliator-dlia-ustanovki-nulevoi-shiny-na-din-reiku-35mm-sinii-dekraft-32251dek/1778500878?own-cards=6326264%3A101723332103&amp;text=Изолятор%20DEKraft%20ИУ101-08%20Изолятор%20на%20DIN-рейку%20для%20установки%20нулевой%20шины%2035мм%20%2F%20синий%20(32253DEK)&amp;cpc=V96iuMtrNxAL4s5f_jL2jG9OLgaV_kh6ZhwZOChTcrxmbcQbFgztL8RD4Mz6ST5YkJSQuGMhPqR2kJHZzROm3quWfFYJbenkUwyDLSIb2Er7bQb1ddieNsYsJZNgyDqVIXd0vs-bDJXrAYyycd84syC_iQT7yQ-AnU7GQQFhUu9Sf0L44nfd0LPmuaYSGB1Kx7wfhtqfun_a580UHDKWtoPu487FdzULT81iHx5BgjZFWRse6IB0rOr-6pWfT7D3WB4axsmrb9b2LZz3_EJE-Q%2C%2C&amp;rs=eJwdkL9LglEUhm-Fi1ME4nrbGoogBwc17mBB6ODgnv9AULPLFXLwX3D6cHKKFpfPH90GpyCESLClz9GhyUVo8Xve5eHynvec85575Y_mB8Y-l-FTJaV7n6ZMPnmby1lKP0Rxh9cpQzzB2YDhkS7Xxtk6pWq6chZgVIfhT852CX2LM3Sg36Cbb-lVeqOm5h9D-8BeY-TPMKd1h-6GMTx_w3-CkgyU85UkoYji_5nsftDtiF6fEy80zbHR3-jSD5zJLVW7kKemW9ZK3tHeBkqSp8tulFa_EZ1py4v0jLItcUY9qiZLfvur97129TVzpV4x7MbwK94DZ66LWQ%2C%2C&amp;sku=101723332103&amp;do-waremd5=Wv5JhVdqs6czP6hl8ZnQog&amp;sponsored=1&amp;cpa=1&amp;nid=18061143</t>
  </si>
  <si>
    <t>импульсное реле ВЛ-42м1</t>
  </si>
  <si>
    <t>https://market.yandex.ru/product--rele-i-avtomatika-vl-42m1/1774142817?clid=703&amp;sku=101837504735&amp;cpa=1</t>
  </si>
  <si>
    <t>инфракрасный сенсор  NET SAFETY SC311A-100-ASSY</t>
  </si>
  <si>
    <t>https://alpromgroup.ru/catalog/promyshlennaya-elektronika/datchik-sc310-a-100-assy-em/</t>
  </si>
  <si>
    <t>Источник питания DR120-24 120Вт 24В/5А</t>
  </si>
  <si>
    <t>https://elrus.ru/catalog/bloki_pitaniya/mean_well/edr_120_24/?yclid=15231746639185051647</t>
  </si>
  <si>
    <t>Источник питания UNO-PS/1FC/24DC/240W (2904372)</t>
  </si>
  <si>
    <t>https://www.chipdip.ru/product/uno-ps-1ac-24dc-30w?position_type=premium%7Ck50id%7C010000002888725_2888725%7Ccid%7C78738975%7Cgid%7C5038974208%7Caid%7C12817036899%7Csrc%7Csearch_none&amp;utm_source=direct&amp;utm_medium=cpc&amp;utm_campaign=Y_dinamika_site&amp;utm_content=text1_ya&amp;utm_term=&amp;yclid=184101887292997631</t>
  </si>
  <si>
    <t>Каб. наконечник Н35/30 (под опрес) (0317200000)</t>
  </si>
  <si>
    <t>https://euro-avtomatika.ru/product/weidmuller-317200000-h35-0-30-be-ispolnenie-kabelnyy-nakonechnik-bez-izolyatsii-izolirovannyy-19-mm-kv-16-mm-kv-bezhevyy/</t>
  </si>
  <si>
    <t xml:space="preserve">Кабель  ВВГнг 3х2,5 </t>
  </si>
  <si>
    <t>https://market.yandex.ru/product--kabel-vvg-p-ng-a-ls-3kh2-5-ok-n-pe-0-66-gost-20m-tdm/864746372?clid=1601&amp;utm_source=yandex&amp;utm_medium=search&amp;utm_campaign=ymp_offer_promo_april2023_best10_bko_dyb_search&amp;utm_term=91698%7C101217546384&amp;utm_content=cid%3A86353695%7Cgid%3A5175045367%7Caid%3A13921844313%7Cph%3A3805533%7Cpt%3Apremium%7Cpn%3A1%7Csrc%3Anone%7Cst%3Asearch%7Crid%3A3805533%7Ccgcid%3A0&amp;sku=101217546384&amp;cpa=1</t>
  </si>
  <si>
    <t>Кабель  КГВВГнг 10х1,5</t>
  </si>
  <si>
    <t>https://market.yandex.ru/product--kabel-gibkii-kgvvng-a-ls-10x1-5/1753685088?glfilter=23674610%3A20~20_101724494050&amp;cpc=vCENNeCaAm5gopq-9lrDtBI1BkDAPGMo3uWIUzVfX14_IZHzq4G6Idi-G00B4-j0LuEWn5YvkqMOB1Awjeol4N16KQX6cJ71o-diG-h6KrefcsdKDjbmCkfl_cp1RNb0vtjcMwwZYzaT6or_Q6rL1S4KIgHXsaVDQzSd3KSd8Lj3fuw-xI1eBBfwBARQwax2hYoum0_G6PpsyxofN4JQBP_E6RIFBuGdla0gsRGMWlo5ApSwz_XgtpNQcS9t7-Y_nf-ovTEoN3NjFFh6ENQQCKuYySCwwGtd&amp;sku=101724494050&amp;offerid=Al8cuhSroux2Rhs8MTN2cg&amp;cpa=1</t>
  </si>
  <si>
    <t>Кабель  КГВВГнг 5х2,5</t>
  </si>
  <si>
    <t>https://www.elektrolight.ru/kabel/kabel-kgvvng-a-ls-5kh2-5-0-66/?utm_referrer=https%3A%2F%2Fyandex.ru%2Fproducts%2Fsearch%3Ftext%3D%25D0%259A%25D0%25B0%25D0%25B1%25D0%25B5%25D0%25BB%25D1%258C%2520%25D0%259A%25D0%25B2%25D0%25B2%25D0%25B3%25D0%25BD%25D0%25B3%25205%25D1%25852%252C5</t>
  </si>
  <si>
    <t>Кабель  мКЭШвнг-LS 1x2х0,75</t>
  </si>
  <si>
    <t>https://om-ek.ru/product/item/kabel-mkeshvnga-ls-1kh2kh0-75-m-ivkz-00-00026749?utm_referrer=https%3A%2F%2Fyandex.ru%2Fproducts%2Fsearch%3Ftext%3D%25D0%259A%25D0%25B0%25D0%25B1%25D0%25B5%25D0%25BB%25D1%258C%2520%25D0%25BC%25D0%259A%25D0%25AD%25D0%25A8%25D0%25B2%25D0%25BD%25D0%25B3-LS%25201%25D1%25852%25D1%25850%252C75</t>
  </si>
  <si>
    <t>Кабель  мКЭШвнг-LS 2x2х0,5</t>
  </si>
  <si>
    <t>https://telmark.ru/cable/mkeshvnga-ls/mkeshvnga-ls-2x2x05?utm_source=eLama-yandex&amp;utm_medium=cpc&amp;utm_campaign=Приоритет+3+из+НК(с+сечениями)&amp;utm_content=cid%7C78888978%7Cgid%7C5042974818%7Caid%7C13370580259%7Cadp%7Cno%7Cdvc%7Cdesktop%7Cpid%7C41371946807%7Crid%7C41371946807%7Cdid%7C41371946807%7Cpos%7Cpremium4%7Cadn%7Csearch%7Ccrid%7C0%7C&amp;utm_term=Кабель%20МКЭШВнг%20А%20LS%202Х2Х0%205&amp;roistat=direct2_search_13370580259_Кабель%20МКЭШВнг%20А%20LS%202Х2Х0%205&amp;roistat_referrer=none&amp;roistat_pos=premium_4&amp;yclid=10498824491771887615</t>
  </si>
  <si>
    <t>кабель simatic NET 6XV 1840 2AH10</t>
  </si>
  <si>
    <t>https://a4electro.ru/catalog/promyishlennyie-seti-simatic-net/6xv18402ah10-simatic-net-fc-standartnyy-ie-tp-kabel-dlya-bystrogo-montazha-fc-dlya-podkl-k-fc-soedinitelyu-rj45-4-zhilnyy-ekranirovannyy-kategoriya-5-postavka-po-metrazhu-otrezkami-dlinoy-20-1000-m</t>
  </si>
  <si>
    <t xml:space="preserve">кабель ВВГнг(А) FRLS 3x1,5 </t>
  </si>
  <si>
    <t>https://www.etk-s.ru/katalog/kabel-provod/vvgng-frls/VVGng_A_-FRLS_3h1_5?yclid=3501609544317927423</t>
  </si>
  <si>
    <t>Кабель канал 60х40х2000</t>
  </si>
  <si>
    <t>https://market.yandex.ru/product--kabel-kanal-ekf-plast-60kh40-2000-mm/823987099?glfilter=14871214%3A14899397_101172625928&amp;cpc=ITAf4mqZl5MdKvcaeWyw96fasFYGZsAIa6dVyEDty1dGJZd5FQDUFeE3EskILaBkM1DIHSnFBxtVPUyU1YIP11c_9kLxq3U7j4wlUKfIRs3VFk7qUrbdguHOd1Tn7TFO3faBDxC8pxE3XIa9NuDdKuDjrfi62_pwM0-XfobqvX0FmACfSAuLSLY-tSdY8AX5vO62eD_YzYzBLGA9RT3C-8GZVoR-DaEEdSF08GGr7GgDbw7lS92OFlcBJFGq24qY1OWp9ofZbce3FS0_9jLXhg%2C%2C&amp;from-show-uid=16892426724248916868500001&amp;sku=101172625928&amp;do-waremd5=uKJvNZuuVDd5psRg_Bp0kQ&amp;sponsored=1&amp;cpa=1</t>
  </si>
  <si>
    <t>Кабель КВВнг(А)-LS 10*1,5</t>
  </si>
  <si>
    <t>https://ltsun.ru/kvvgnga-ls/KVVGngA_LS_10_15/?utm_referrer=https%3A%2F%2Fyandex.ru%2Fproducts%2Fsearch%3Ftext%3D%25D0%259A%25D0%25B0%25D0%25B1%25D0%25B5%25D0%25BB%25D1%258C%2520%25D0%259A%25D0%25B2%25D0%25B2%25D0%25B3%25D0%25BD%25D0%25B3%2528%25D0%2590%2529-LS%252010%252A1%252C5</t>
  </si>
  <si>
    <t>Кабель КГ 3*2,5+1+1,5</t>
  </si>
  <si>
    <t>https://www.ozon.ru/product/silovoy-kabel-kghl-3-x-1-5-mm-50-m-801685320/?utm_medium=organic&amp;utm_referrer=https%3A%2F%2Fyandex.ru%2Fproducts%2Fsearch%3Ftext%3D%25D0%259A%25D0%25B0%25D0%25B1%25D0%25B5%25D0%25BB%25D1%258C%2520%25D0%259A%25D0%2593%25203%252A2%252C5%252B1%252B1%252C5&amp;utm_source=yandex_serp_products&amp;sh=k6SLyNLOyQ</t>
  </si>
  <si>
    <t>Кабель КГH 4х16</t>
  </si>
  <si>
    <t>https://best-vendor.ru/product/kabel-kg-4x16/?utm_referrer=https%3A%2F%2Fyandex.ru%2Fproducts%2Fsearch%3Ftext%3D%25D0%259A%25D0%25B0%25D0%25B1%25D0%25B5%25D0%25BB%25D1%258C%2520%25D0%259A%25D0%2593H%25204%25D1%258516</t>
  </si>
  <si>
    <t>Кабель КГВВнг(А)-LS 4х35</t>
  </si>
  <si>
    <t>https://cable.ru/cable/marka-kgvvng_a_ls_4x35.php?utm_campaign=search_prioritetnaya_reklama_high_priority_2_All_Rossiya_Poisk_70620618&amp;utm_medium=cpc&amp;utm_source=yandex&amp;utm_term=КГВВнг%20А%20LS%204х35%20кабель%3A%2011648370625%3A%2043218412488&amp;utm_content=ph%7C43218412488%7Ccid%7C70620618%7Cgid%7C4801590118%7Caid%7C11648370625%7CSOURCE%7Csearch%7Cnone%7CСамара%7C51%7Cdesktop%7CADV%7Cmarka-kgvvng_a_ls_4x35.php%7CКГВВнг(A)-LS%204х35-0,66%7CDETAIL%7Cpremium%7C1%7Cno%7Cnone%7C43218412488%7Cmain&amp;utm_id=70620618&amp;yclid=4569876893259268095</t>
  </si>
  <si>
    <t>Кабель КГВВнг(А)-LS 7*1</t>
  </si>
  <si>
    <t>https://cable.ru/cable/marka-kgvvng_a_ls_7x1_0_66.php?utm_campaign=search_prioritetnaya_reklama_5_low_priority_Rossiya_Poisk_64625315&amp;utm_medium=cpc&amp;utm_source=yandex&amp;utm_term=КГВВнг%20а%20LS%207%201%3A%2011036134065%3A%2033430927774&amp;utm_content=ph%7C33430927774%7Ccid%7C64625315%7Cgid%7C4658089667%7Caid%7C11036134065%7CSOURCE%7Csearch%7Cnone%7CСамара%7C51%7Cdesktop%7CADV%7Cmarka-kgvvng_a_ls_7x1_0_66.php%7CКГВВнг(A)-LS%207х1%7CDETAIL%7Cpremium%7C1%7Cno%7Cnone%7C33430927774%7Cmain&amp;utm_id=64625315&amp;yclid=15270052913750999039</t>
  </si>
  <si>
    <t>Кабель КГВВнг(А)-LS 7*1,5</t>
  </si>
  <si>
    <t>https://samara.cable.ru/cable/marka-kgvvng_a_ls_7x1_5_0_66.php?utm_campaign=search_prioritetnaya_reklama_high_priority_2_All_Rossiya_Poisk_70620618&amp;utm_medium=cpc&amp;utm_source=yandex&amp;utm_term=КГВВнг%20А%20LS%207%201%205%20кабель%3A%2011948224056%3A%2043218440637&amp;utm_content=ph%7C43218440637%7Ccid%7C70620618%7Cgid%7C4870935779%7Caid%7C11948224056%7CSOURCE%7Csearch%7Cnone%7CСамара%7C51%7Cdesktop%7CADV%7Cmarka-kgvvng_a_ls_7x1_5_0_66.php%7CКГВВнг(A)-LS%207х1,5%7CDETAIL%7Cpremium%7C1%7Cno%7Cnone%7C43218440637%7Cmain&amp;utm_id=70620618&amp;yclid=15030328665877512191</t>
  </si>
  <si>
    <t>Кабель КГВВнг(А)-LS 7х0,75</t>
  </si>
  <si>
    <t>https://kabel-s.ru/catalog/kgvvng-ls/kgvvng-ls-7x0-75/?yclid=8376052121066012671</t>
  </si>
  <si>
    <t>Кабель КГВЭВнг(А)-LS 14*0,75</t>
  </si>
  <si>
    <t>м.</t>
  </si>
  <si>
    <t>https://samara.cable.ru/cable/marka-kgvevng_a_ls_14x0_75.php?utm_campaign=search_prioritetnaya_reklama_5_low_priority_Rossiya_Poisk_64625315&amp;utm_medium=cpc&amp;utm_source=yandex&amp;utm_term=КГВЭВнг+а+LS+14+0+75%3A+11036134665%3A+38262822769&amp;utm_content=ph%7C38262822769%7Ccid%7C64625315%7Cgid%7C4658089759%7Caid%7C11036134665%7CSOURCE%7Csearch%7Cnone%7CСамара%7C51%7Cdesktop%7CADV%7Cmarka-kgvevng_a_ls_14x0_75.php%7CКГВЭВнг%28A%29-LS+14х0%2C75%7CDETAIL%7Cpremium%7C2%7Cno%7Cnone%7C38262822769%7Cmain&amp;utm_id=64625315&amp;yclid=10650468704408567807</t>
  </si>
  <si>
    <t>Кабель КГВЭВнг(А)-LS 3*0,75</t>
  </si>
  <si>
    <t>https://samara.cable.ru/cable/marka-kgvevng_a_ls_3x0_75.php?utm_campaign=search_prioritetnaya_reklama_high_priority_2_All_Rossiya_Poisk_70620618&amp;utm_medium=cpc&amp;utm_source=yandex&amp;utm_term=КГВЭВнг+А+LS+3+0+75+кабель%3A+11948224059%3A+43218440783&amp;utm_content=ph%7C43218440783%7Ccid%7C70620618%7Cgid%7C4870935780%7Caid%7C11948224059%7CSOURCE%7Csearch%7Cnone%7CСамара%7C51%7Cdesktop%7CADV%7Cmarka-kgvevng_a_ls_3x0_75.php%7CКГВЭВнг%28A%29-LS+3х0%2C75%7CDETAIL%7Cpremium%7C1%7Cno%7Cnone%7C43218440783%7Cmain&amp;utm_id=70620618&amp;yclid=5324797010526076927</t>
  </si>
  <si>
    <t>Кабель КГВЭВнг(А)-LS 4*0,75</t>
  </si>
  <si>
    <t>https://samara.cable.ru/cable/marka-kgvevng_a_ls_4x0_75.php?utm_campaign=search_prioritetnaya_reklama_high_priority_2_All_Rossiya_Poisk_70620618&amp;utm_medium=cpc&amp;utm_source=yandex&amp;utm_term=КГВЭВнг+А+LS+4+0+75%3A+11948224062%3A+37579295683&amp;utm_content=ph%7C37579295683%7Ccid%7C70620618%7Cgid%7C4870935781%7Caid%7C11948224062%7CSOURCE%7Csearch%7Cnone%7CСамара%7C51%7Cdesktop%7CADV%7Cmarka-kgvevng_a_ls_4x0_75.php%7CКГВЭВнг%28A%29-LS+4х0%2C75%7CDETAIL%7Cpremium%7C1%7Cno%7Cnone%7C37579295683%7Cmain&amp;utm_id=70620618&amp;yclid=6789582237395320831</t>
  </si>
  <si>
    <t>Кабель КИПвЭВнг-LS 4x2x0.78</t>
  </si>
  <si>
    <t>https://samara.cable.ru/cable/marka-kipvevng_a_ls_4x2x0_78.php</t>
  </si>
  <si>
    <t>Кабель КИПвЭВнг-LS 5x2x0.78</t>
  </si>
  <si>
    <t>https://kabel-s.ru/catalog/kipvevng-ls/kipvevng-ls-5x2x0-78/</t>
  </si>
  <si>
    <t>Кабельные наконечники (под болт)  6х10</t>
  </si>
  <si>
    <t>https://www.etm.ru/cat/nn/7274500</t>
  </si>
  <si>
    <t>Кабельные наконечники (под болт) 120х16</t>
  </si>
  <si>
    <t>https://market.yandex.ru/product--kabelnyi-nakonechnik-kvt-tml-120-16-17-kvt/1756099904?text=ТМЛ%20120-16-17%20Наконечник%20под%20болт%20медный%20луженый%20сеч.кабеля%20120%20мм.кв.%20М16%20под%20опрессовку&amp;cpc=iTuhpS_CXkKhQX9y9qqLaYK0EYYZK67QgK7poOGA9a4Znsr9rJtL1p7DxPeCHnDWBCqn_V4qz1aLClw5kzD-sR7mEs2kCwn4E-Xksh3ni7CBhYMpce1bCy1bXDQ81D8X580bDbLbipGgMOl62hDxE2P_3mcZe3nZFGuFbjDWwOVVGifXqcxhw3CA1ffjouoTs8CAWJQDR7M%2C&amp;rs=eJwdkDEPAUEQhRelRBCdZlV6jQKXldAIP0GC8grRqK65Sq_SnGQpUSglDisilHqRbKP3AyTce83k5c2bb2e25CeuMWGH1aiKhhNVv4Sql3s4kzCq6oeuGR_hr6BVuobk44DZFHw_x-4bvuxXoNfo-nkmX_RdZGwSfDWDYwPwZZyEEzMDOLoFLeIg6Cw2kR84agdHfpknR3S5w5NTEhk9haMW5N8wa-fcZHPgjdQZ8ptkFsgZktOmz6Q5Q_dc7l_ndQG0ueCtXpndCrsjEEyKd9mQfL7iUW8xa4r4E8WMvHNDjxt2nD-Wx4m3&amp;sku=101647751882&amp;do-waremd5=ImcYFswreJA9_Q7JTDymTw&amp;cpa=1&amp;nid=18061143</t>
  </si>
  <si>
    <t>Кабельные наконечники (под болт) 16х12</t>
  </si>
  <si>
    <t>https://www.etm.ru/cat/nn/9721387</t>
  </si>
  <si>
    <t>Кабельные наконечники (под болт) 25х8 АЛЮмИНИЕВЫЙ</t>
  </si>
  <si>
    <t>https://market.yandex.ru/product--nakonechnik-tml-tokov-electric-25-8-8/1773836948?text=кабельные%20наконечники%20алюминиевый%20та%2025-8-8%20цена&amp;cpc=MvlVnQfnCWJTwBRQ5cdcWZBBCs1NzbxfYQ58LTsKpsRO8Qexoi6G1dMSzcsCLLBNXj8tA4aw63TlKXZJ5YBk4KD1dY29BwKJIC2cPLDqbkBa5kdo2Bi_iS-uEpsi6QIS16u0BwymzVekoUjnlXr7Zwp7B5j20fr_Rm0RZOpYF46zzIlGUf7JojtsaQv6dZy0XBRqTBptHYk%2C&amp;rs=eJwdkL8LQVEUx5_IZpKklDvIYMNg4L3u7B-w3sVIMpgvjyw2JqXequyUJ2_woyQ2ZfIGVpvJ4n2_y7fT93zu99xzijp8CBki50IX20A90wxU1aFGvxKoHML3I3C0xe4AvNGCeh10jTlqR29Qh0jm6cfhywnTplDxha-yfPupgrzD912oU6Zvw5dLkPKNTFlFV3ZJNnZgLqi9F0h_xvwm5_ZIntjNUq_MfEBVlN0Vc1LId8bcbsTdzySTyBQF_jONC4gMXyXIa15AgfG--JuOWZj-Y_6Tl1wzZ4-3-gZStTnlyCk2p5e4b838A8FpjNk%2C&amp;sku=101836151805&amp;do-waremd5=V-lPMCu0JIyfZVu-eFHALQ&amp;cpa=1&amp;nid=18061143</t>
  </si>
  <si>
    <t>Кабельный зажим PG9 Дм12 666519 legrand</t>
  </si>
  <si>
    <t>https://www.inkomos.ru/catalog/truby_gibkie_gladkie_metallorukav_i_aksessuary/derzhateli_i_krepleniya_dlya_trub/Legrand-666519.html</t>
  </si>
  <si>
    <t>катушка на контактор 25-32А IEK 220В</t>
  </si>
  <si>
    <t>https://www.vseinstrumenti.ru/product/katushka-k-kmi-iek-25-32a-230v-kkm20d-ku-230-1326481/</t>
  </si>
  <si>
    <t>катушка на контактор КУ 40-95 IEK 220В</t>
  </si>
  <si>
    <t>https://www.minimaks.ru/product/iek-katushka-dlya-kmi-40-95a-220-v-upak-4-sht-kor-80-sht-kkm30d-ku-230/</t>
  </si>
  <si>
    <t>клемма 10мм2 PE WKN10 SL/U</t>
  </si>
  <si>
    <t>https://www.promelec.ru/product/2079812/</t>
  </si>
  <si>
    <t>Клемма 2-х уровневая MA2.5/5.D2 (1SNA115490R1300)</t>
  </si>
  <si>
    <t>https://www.etm.ru/cat/nn/5018420?city=77</t>
  </si>
  <si>
    <t>клемма JXB-2,5/35</t>
  </si>
  <si>
    <t>https://www.etm.ru/cat/nn/5228437?city=77</t>
  </si>
  <si>
    <t>Клемма PTC 4-HESILED 24 для установки предохранителя (3270203)</t>
  </si>
  <si>
    <t>https://euro-avtomatika.ru/product/phoenix-contact-3270203-ptc-4-hesiled-24-5x20-klemmy-dlya-ustanovki-predokhraniteley/</t>
  </si>
  <si>
    <t>Клемма WT 10 58.510.0055.0</t>
  </si>
  <si>
    <t>https://www.promelec.ru/product/2126465/</t>
  </si>
  <si>
    <t>Клемма WT 10 58.510.0055.6</t>
  </si>
  <si>
    <t>https://www.chipdip.ru/product0/8002849530</t>
  </si>
  <si>
    <t>Клемма WT 16  58.516.0055.0</t>
  </si>
  <si>
    <t>https://www.chipdip.ru/product0/8002849532</t>
  </si>
  <si>
    <t>Клемма WT 16 BL 58.516.0055.6</t>
  </si>
  <si>
    <t>https://promelspb.ru/xcat/product/83698.html</t>
  </si>
  <si>
    <t>Клемма WT 16 PE 58.516.9055.0</t>
  </si>
  <si>
    <t>https://www.chipdip.ru/product0/8002849534</t>
  </si>
  <si>
    <t>Клемма WT 2,5 58.503.0055.0</t>
  </si>
  <si>
    <t>https://www.chipdip.ru/product0/8002849485</t>
  </si>
  <si>
    <t>Клемма WT 2,5 BL 58.503.0055.6</t>
  </si>
  <si>
    <t>https://www.chipdip.ru/product0/8002849489</t>
  </si>
  <si>
    <t>Клемма WT 4 58.504.0055.0</t>
  </si>
  <si>
    <t>https://www.chipdip.ru/product0/8002849499</t>
  </si>
  <si>
    <t>Клемма WT 4 BL 58.504.0055.6</t>
  </si>
  <si>
    <t>https://v-energo.ru/katalog/wieland/klemm-wieland/prohod-klemm-wt/58-504-0055-6-wieland-wt-4-bl.html</t>
  </si>
  <si>
    <t>Клемма WT 4 PE 58.504.9055.0</t>
  </si>
  <si>
    <t>https://promelspb.ru/xcat/product/70988.html</t>
  </si>
  <si>
    <t>Клемма WT 6 58.506.0055.0</t>
  </si>
  <si>
    <t>https://www.chipdip.ru/product0/8002032225</t>
  </si>
  <si>
    <t>Клемма WT 6 BL 58.506.0055.6</t>
  </si>
  <si>
    <t>https://v-energo.ru/katalog/wieland/klemm-wieland/prohod-klemm-wt/58-506-0055-6-wieland-wt-6-bl.html</t>
  </si>
  <si>
    <t>Клемма винт. WPE 4мм2  (1010100000)</t>
  </si>
  <si>
    <t>https://www.chipdip.ru/product0/8002559531</t>
  </si>
  <si>
    <t>Клемма винт. WSI 6LD10-36 AC с держ.пр (101240000)</t>
  </si>
  <si>
    <t>https://weidmuller.opttools.ru/catalog/nizkovoltnoe-oborudovanie-i-materialy/klemma-s-predokhranitelem-weidmuller-wsi-6-ld-10-36v-dc-ac-1011300000/</t>
  </si>
  <si>
    <t>Клемма винт. ЗВИ-5 н/г (1,5-4)мм2-12пар</t>
  </si>
  <si>
    <t>https://www.etm.ru/cat/nn/9728853?city=77</t>
  </si>
  <si>
    <t>Клемма винт.WSI 6LD 230V с держ.пред. (101100000)</t>
  </si>
  <si>
    <t>https://weidmuller.opttools.ru/catalog/nizkovoltnoe-oborudovanie-i-materialy/klemmnye-bloki4831/klemma-s-predokhranitelem-weidmuller-wsi-6-ld-250ac-1012400000/</t>
  </si>
  <si>
    <t>Клемма винт.ЗНИ-2,5мм^2 синий</t>
  </si>
  <si>
    <t>https://www.etm.ru/cat/nn/9833598?city=77</t>
  </si>
  <si>
    <t>Клемма винт.ЗНИ-70мм^2</t>
  </si>
  <si>
    <t>https://iek-rus.ru/zazhim-nabornyj-zni-70mm2-jxb250a-seryj-iek/</t>
  </si>
  <si>
    <t>Клемма винт.ЗНИ-95мм^2</t>
  </si>
  <si>
    <t>https://iek-rus.ru/zazhim-nabornyj-zni-95mm2-jxb330a-seryj-iek/</t>
  </si>
  <si>
    <t>Клемма винтовая WDU 2,5  32А/2,5mm2 (1020000000)</t>
  </si>
  <si>
    <t>https://euro-avtomatika.ru/product/weidmuller-1020000000-wdu-2-5-ispolnenie-prokhodnaya-klemma-vintovoe-soedinenie-2-5-mm-kv-800-v-24-a-temno-bezhevyy/</t>
  </si>
  <si>
    <t>Клемма защитного провода - PT 4-PE (3211766)</t>
  </si>
  <si>
    <t>https://euro-avtomatika.ru/product/phoenix-contact-3211766-pt-4-pe-klemma-zashchitnogo-provoda/</t>
  </si>
  <si>
    <t>Клемма защитного провода PT 2,5 PE (3209536)</t>
  </si>
  <si>
    <t>https://euro-avtomatika.ru/product/phoenix-contact-3209536-pt-2-5-pe-klemma-zashchitnogo-provoda/</t>
  </si>
  <si>
    <t>Клемма проходная 2-х уровневая с диодом  WKFN 2,5 E../35</t>
  </si>
  <si>
    <t>https://www.promelec.ru/product/2086565/</t>
  </si>
  <si>
    <t>Клемма проходная PT 2,5 RD красная (3209512)</t>
  </si>
  <si>
    <t>https://euro-avtomatika.ru/product/phoenix-contact-3209512-pt-2-5-rd-prokhodnye-klemmy/</t>
  </si>
  <si>
    <t>Клемма проходная PT 2,5 серая (3209510)</t>
  </si>
  <si>
    <t>https://www.chipdip.ru/product0/8011910642</t>
  </si>
  <si>
    <t>Клемма проходная PT 2,5 синяя (3209523)</t>
  </si>
  <si>
    <t>https://www.chipdip.ru/product0/8011910643</t>
  </si>
  <si>
    <t>Клемма проходная PT 4 BU, синяя (3211760)</t>
  </si>
  <si>
    <t>https://www.chipdip.ru/product0/8013268231</t>
  </si>
  <si>
    <t>Клемма проходная PT 4 серая (3211757)</t>
  </si>
  <si>
    <t>https://euro-avtomatika.ru/product/phoenix-contact-3211757-pt-4-prokhodnye-klemmy/</t>
  </si>
  <si>
    <t>Клемма проходная UT4 BU</t>
  </si>
  <si>
    <t>https://euro-avtomatika.ru/product/phoenix-contact-3044115-ut-4-bu-prokhodnye-klemmy/</t>
  </si>
  <si>
    <t>Клемма проходная UT4 PE</t>
  </si>
  <si>
    <t>https://euro-avtomatika.ru/product/phoenix-contact-3044128-ut-4-pe-klemma-zashchitnogo-provoda/</t>
  </si>
  <si>
    <t>Клемма проходная WKFN 10 SL/35 (56.710.9055.0)</t>
  </si>
  <si>
    <t>https://www.chipdip.ru/product0/8002849396</t>
  </si>
  <si>
    <t>Клемма проходная WKFN 10/35 (56.710.0055.0)</t>
  </si>
  <si>
    <t>https://www.chipdip.ru/product0/8002849392</t>
  </si>
  <si>
    <t>Клемма проходная WKFN 2,5/35 Синяя (56.703.0055.6)</t>
  </si>
  <si>
    <t>https://www.chipdip.ru/product0/8002849307</t>
  </si>
  <si>
    <t xml:space="preserve">Клемма проходная WKN 70 U </t>
  </si>
  <si>
    <t>https://www.chipdip.ru/product0/8002849467</t>
  </si>
  <si>
    <t>Клемма проходная пружинная WKF 35 SL/35 желто-зеленая</t>
  </si>
  <si>
    <t>https://www.promelec.ru/product/2095306/</t>
  </si>
  <si>
    <t>Клемма проходная пружинная WKF 35/35 BLAU (-56.735.0053.6)</t>
  </si>
  <si>
    <t>https://www.chipdip.ru/product0/8002849306</t>
  </si>
  <si>
    <t>Клемма проходная пружинная WKF 35/35 серая</t>
  </si>
  <si>
    <t>https://www.promelec.ru/product/2089162/</t>
  </si>
  <si>
    <t>Клемма проходная пружинная WKFN 2,5/35 (56.703.0055.0)</t>
  </si>
  <si>
    <t>Клемма проходная ТВ 2,5 I (3246311)</t>
  </si>
  <si>
    <t>https://shop.energostandart.ru/catalog/brands/oborudovanie/osnovnye-proizvoditeli/phoenix-contact/klemmnye-bloki/ekonomichnye-vintovye-klemmy-tb/prokhodnye-klemmy_3/tb-2-5-i/?r1=yandext&amp;r2=&amp;yclid=9883139997938745343</t>
  </si>
  <si>
    <t>Клемма пружинная желто-зеленая 4мм2 ST4-PE (3031380)</t>
  </si>
  <si>
    <t>https://shop.energostandart.ru/catalog/brands/oborudovanie/osnovnye-proizvoditeli/phoenix-contact/klemmnye-bloki/pruzhinnye-klemmy-st/zazemlyayushchie-klemmy_2/st-4-pe/?r1=yandext&amp;r2=&amp;yclid=10136558509622558719</t>
  </si>
  <si>
    <t>Клемма пружинная серая 4мм2 ST4 (3031364)</t>
  </si>
  <si>
    <t>https://shop.energostandart.ru/catalog/brands/oborudovanie/osnovnye-proizvoditeli/phoenix-contact/klemmnye-bloki/pruzhinnye-klemmy-st/prokhodnye-klemmy_2/st-4/?r1=yandext&amp;r2=&amp;yclid=14205808044997345279</t>
  </si>
  <si>
    <t>Клемма разъед. WK 4 TKG/U(57.504.4055.0)</t>
  </si>
  <si>
    <t>https://www.chipdip.ru/product0/8002849442</t>
  </si>
  <si>
    <t>Клемма разъед. WKFN 4 SL/35 (56.704.9055.0)</t>
  </si>
  <si>
    <t>https://www.chipdip.ru/product0/8002849380</t>
  </si>
  <si>
    <t>Клемма разъед. WKFN 4 TKG/35 (56.704.0055.6)</t>
  </si>
  <si>
    <t>https://www.chipdip.ru/product0/8002849368</t>
  </si>
  <si>
    <t>Клемма разъед. WKFN 4 TKG/35 (56.704.4055.0)</t>
  </si>
  <si>
    <t>Клемма разъед. WKFN 4/35 (56.704.0055.0)</t>
  </si>
  <si>
    <t>https://www.chipdip.ru/product1/8002849365</t>
  </si>
  <si>
    <t>клеммный зажим двужуровневый пружинный серый 2,5мм2 ZHD441GR</t>
  </si>
  <si>
    <t>Клеммы соед. AK4(0404017)</t>
  </si>
  <si>
    <t>https://euro-avtomatika.ru/product/phoenix-contact-404017-ak-4-soedinitelnye-klemmy/</t>
  </si>
  <si>
    <t>Кнопка 22мм красная грибок с возвратом XB5AS542</t>
  </si>
  <si>
    <t>https://promelectrica.ru/catalog/9898989/xb4as542/</t>
  </si>
  <si>
    <t>Кнопка AE-22 "Грибок" красный с фиксацией d22мм</t>
  </si>
  <si>
    <t>https://www.etk-s.ru/katalog/nizkovoltnoe-oborudovanie/posty-knopochnye-knopki-upravleniya-pereklyuchateli/Knopka_AEAL-22_krasnaya_s_fiksaciei_NOplusNC_Gribok_EKF_PROxima?yclid=6518140599587569663</t>
  </si>
  <si>
    <t>кожух DP-9C cover (удлиненные винты)</t>
  </si>
  <si>
    <t>https://olnisa.ru/manufacturers/kls-electronic/razemy/kozhux-dp-9c-cover-udlinennye-vinty/</t>
  </si>
  <si>
    <t>Кожух защита Лоджика</t>
  </si>
  <si>
    <t>комплект держателей перфокороба R5DPC22 DKC</t>
  </si>
  <si>
    <t>Контакт  A9A26476</t>
  </si>
  <si>
    <t>https://schneider-russia.com/avtomaty-dify-uzo/dop-oborudovanie/imx-rascepitel-100-415v-as-akti-9</t>
  </si>
  <si>
    <t>контакт дополнительный 1NC 8LM2TC01 (75081123) LOVATO</t>
  </si>
  <si>
    <t>https://www.chipdip.ru/product0/8017318766</t>
  </si>
  <si>
    <t>Контактор 3P,200А,  LC1E200M5</t>
  </si>
  <si>
    <t>https://samara.schneider-russia.com/avtomaty-dify-uzo/kontaktory/kontaktor-schneider-electric-easypact-tvs-3p-200a-400220v-ac</t>
  </si>
  <si>
    <t>Контактор 3P,250А,  LC1E250M5</t>
  </si>
  <si>
    <t>https://tek-el.ru/item/583346?utm_source=yandex&amp;utm_medium=cpc&amp;utm_campaign=54229998&amp;utm_content=4916462750%7C12158875346%7C38915709091&amp;utm_term=LC1E250M5&amp;added=no&amp;block=premium&amp;pos=1&amp;device=desktop&amp;yclid=1019871227903999999</t>
  </si>
  <si>
    <t>Контактор 3P,500А, 220V LC1F500M7</t>
  </si>
  <si>
    <t>https://schneider-store.ru/puskoreguliruyushchaya-apparatura/SCLC1F500M7/</t>
  </si>
  <si>
    <t>Контактор LC1D09P7 3p 9А,230V</t>
  </si>
  <si>
    <t>https://tek-el.ru/item/695960?utm_source=yandex&amp;utm_medium=cpc&amp;utm_campaign=36296979&amp;utm_content=4052635770&amp;ad=8395427065&amp;phrase=19201278646&amp;utm_term=LC1D09P7&amp;block=premium&amp;pos=1&amp;device=desktop&amp;region=51&amp;retargeting=19201278646&amp;yclid=11026602472200208383</t>
  </si>
  <si>
    <t>контактор PMU0910 220v 9A</t>
  </si>
  <si>
    <t>https://www.elektro.ru/product/kontaktor_pmu_9a_220v_50gts_pmu0910_te/</t>
  </si>
  <si>
    <t>контактор Км103 32А (Км103-032А-220В-11)</t>
  </si>
  <si>
    <t>https://www.etm.ru/cat/nn/9283271?city=77</t>
  </si>
  <si>
    <t>Контактор КмH-46512 SQ0708-0026 65A 220В</t>
  </si>
  <si>
    <t>https://tdmelectric.ru/collection/kontaktory-kmn-2/product/kmn-46512-65a-230vas3-1no1nz-tdm-2</t>
  </si>
  <si>
    <t>Контактор КмИ 10910 Uкат=400В</t>
  </si>
  <si>
    <t>https://доммечты.рф/kontaktornoe_rele/kontaktor_kmi_10910_9a_400v_as3_1no_iek_kkm11_009_400_10.html?utm_referrer=https%3A%2F%2Fyandex.ru%2Fproducts%2Fsearch%3Ftext%3D%25D0%259A%25D0%25BE%25D0%25BD%25D1%2582%25D0%25B0%25D0%25BA%25D1%2582%25D0%25BE%25D1%2580%2520%25D0%259A%25D0%25BC%25D0%2598%252010910%2520U%25D0%25BA%25D0%25B0%25D1%2582%253D400%25D0%2592</t>
  </si>
  <si>
    <t>Контактор КмИ 22510 Uкат=400В</t>
  </si>
  <si>
    <t>https://iek-rus.ru/kontaktor-kmi-22510-25a-400v-as3-1no-iek/</t>
  </si>
  <si>
    <t>Контактор КмИ-11211 12А</t>
  </si>
  <si>
    <t>https://www.ekzavod.ru/catalog/kontaktory-kmi/kontaktor-kmi-11211-12a</t>
  </si>
  <si>
    <t>контактор ПмЛ-1100-10А-220АС-УХЛ4-Б-КЭАЗ</t>
  </si>
  <si>
    <t>https://keaz.ru/catalog/product/110538</t>
  </si>
  <si>
    <t>контргайка сальника PG21 BL-16</t>
  </si>
  <si>
    <t>https://www.minimaks.ru/product/kontrgayka-pg21-2043211-obo-bettermann/</t>
  </si>
  <si>
    <t>контргайка сальника PG29 BL-17</t>
  </si>
  <si>
    <t>https://www.minimaks.ru/product/kontrgayka-pg29-2043297-obo-bettermann/</t>
  </si>
  <si>
    <t>контргайка сальника PG36 KLL-18 564207</t>
  </si>
  <si>
    <t>https://euro-avtomatika.ru/product/klemsan-564207-gayka-dlya-kabelnogo-vvoda-pg36-kll-18/</t>
  </si>
  <si>
    <t>контргайка сальника PG48 BL-20</t>
  </si>
  <si>
    <t>https://www.minimaks.ru/product/kontrgayka-pg48-2048485-obo-bettermann/</t>
  </si>
  <si>
    <t>Контроллер Unimat UN231-0HF22-OXAO</t>
  </si>
  <si>
    <t>https://www.proenergo.ru/unimat/plk-unimat/kontroller-unimat-un200/un-231-0hf22-0xa0/</t>
  </si>
  <si>
    <t>контроллер ПЛК63-РУУУУУ.м</t>
  </si>
  <si>
    <t>https://insat.ru/prices/info.php?pid=6724</t>
  </si>
  <si>
    <t>коробка распаячная IMT34350 (115820)</t>
  </si>
  <si>
    <t>https://www.electro-mpo.ru/catalog/korobki_salniki_patrubki_kabelnye_vvody/k15_korobki_raspaechnye_o_p_s_klemmnikami_ip40_ip6/k1551-korobka-imt34350-raspaechnaya-87kh87kh40mm-5/</t>
  </si>
  <si>
    <t>коробка универсальная CKK10D-U-K01</t>
  </si>
  <si>
    <t>https://www.prestig.ru/catalog/element/korobka-universalnaya-kmku-88kh88kh44-elekor-iek-ckk10d-u-1-k01/?utm_referrer=https%3A%2F%2Fyandex.ru%2Fproducts%2Fsearch%3Ftext%3D%25D0%25BA%25D0%25BE%25D1%2580%25D0%25BE%25D0%25B1%25D0%25BA%25D0%25B0%2520%25D1%2583%25D0%25BD%25D0%25B8%25D0%25B2%25D0%25B5%25D1%2580%25D1%2581%25D0%25B0%25D0%25BB%25D1%258C%25D0%25BD%25D0%25B0%25D1%258F%2520CKK10D-U-K01</t>
  </si>
  <si>
    <t>Кран шаровой ФБ 39.000.040.000-00 межфланцевый ДУ4</t>
  </si>
  <si>
    <t>https://www.промтехнологнск.рф/goods/17922213-kran_fb_39_040_032</t>
  </si>
  <si>
    <t>Кран шаровый DN100; PN1,6мПА (фланцевый)</t>
  </si>
  <si>
    <t>https://dn.ru/sharovyi-kran/teplosnabzhenie/flantcevyi-kran/standartnyi/ld/strizh/dn100</t>
  </si>
  <si>
    <t>Кран шаровый Ду100</t>
  </si>
  <si>
    <t>Кран шаровый с рукояткой 1 1/2" Ду40</t>
  </si>
  <si>
    <t>https://www.teremonline.ru/catalog/inzhenernaya-santekhnika/zapornoreguliruyushchaya-armatura/1673_krany-sharovye/stout-kran-sharovoy-polnoprokhodnoy-vrvr-ruchka-rychag-1-12/</t>
  </si>
  <si>
    <t>Кран шаровый с рукояткой 1" Ду25 (фланц.)</t>
  </si>
  <si>
    <t>https://samara.dn.ru/sharovyi-kran/teplosnabzhenie/flantcevyi-kran/standartnyi/broen/ballomax-ksht-60103-ru40/dn25</t>
  </si>
  <si>
    <t>Кран шаровый с рукояткой 2" Ду50 (фланцевый)</t>
  </si>
  <si>
    <t>https://samara.dn.ru/sharovyi-kran/teplosnabzhenie/flantcevyi-kran/standartnyi/broen/ballomax-ksht-60103-ru40/dn50</t>
  </si>
  <si>
    <t>Кран шаровый с рукояткой Ду100 (фланцевый)</t>
  </si>
  <si>
    <t>https://samara.dn.ru/sharovyi-kran/teplosnabzhenie/flantcevyi-kran/standartnyi/temper/283/dn100</t>
  </si>
  <si>
    <t>Кран шаровый с рукояткой Ду80 (фланц.)</t>
  </si>
  <si>
    <t>https://samara.dn.ru/sharovyi-kran/teplosnabzhenie/flantcevyi-kran/standartnyi/temper/283/dn80</t>
  </si>
  <si>
    <t>Кран шаровый с рукояткой1 1/2"(Ду40)</t>
  </si>
  <si>
    <t>https://samara.dn.ru/sharovyi-kran/teplosnabzhenie/flantcevyi-kran/standartnyi/temper/283/dn40</t>
  </si>
  <si>
    <t>крепеж для кабеля Rittal SZ2354.000</t>
  </si>
  <si>
    <t>https://conrad.ru/catalog/korpusa_dlya_priborov_i_rea/komplektuyushchie_dlya_korpusov/komplektuyushchie_dlya_montazhnykh_shin/sz_2354_000_rittal_zheleznye_uglovye_zazhimy_25_sht/</t>
  </si>
  <si>
    <t>кронштейн 41х21 осн 300 (BBP213021)</t>
  </si>
  <si>
    <t>https://www.minimaks.ru/product/kronshteyn-odinochnyy-dbm-41x21-mm-osn-300-kod-bbp2130-dkc/</t>
  </si>
  <si>
    <t>Кронштейн настенный 220мм</t>
  </si>
  <si>
    <t>https://tahion.spb.ru/product/kt-220-kronshtejn-nastennyj-dlinoj-220mm/</t>
  </si>
  <si>
    <t>кронштейн настенный CLP1CW-300-1</t>
  </si>
  <si>
    <t>https://iek-rus.ru/kronshtejn-nastennyj-osnovanie-300mm-iek/</t>
  </si>
  <si>
    <t>крышка CD90 на угол вертикальный внеш 90гр 5390144 осн 200  38244</t>
  </si>
  <si>
    <t>https://www.chipdip.ru/product0/8000846355</t>
  </si>
  <si>
    <t>Крышка бок. APFN 10/35 (07.313.2655.0)</t>
  </si>
  <si>
    <t>https://www.promelec.ru/product/2117575/</t>
  </si>
  <si>
    <t>Крышка бок. APFN 16/35 (07.313.1255.0)</t>
  </si>
  <si>
    <t>https://www.promelec.ru/product/2118733/</t>
  </si>
  <si>
    <t>Крышка бок. APFN 2,5 BLAU 07.312.6755.6</t>
  </si>
  <si>
    <t>https://promelspb.ru/xcat/product/76156.html</t>
  </si>
  <si>
    <t>Крышка бок. APFN 2,5 E3 (07.312.7355.0)</t>
  </si>
  <si>
    <t>https://www.promelec.ru/product/2086566/</t>
  </si>
  <si>
    <t>Крышка бок. APFN 2,5 E3/35 (07.312.7555.0)</t>
  </si>
  <si>
    <t>https://www.promelec.ru/product/2086571/</t>
  </si>
  <si>
    <t>Крышка бок. APFN 2,5 green 07.312.6755.7</t>
  </si>
  <si>
    <t>https://www.promelec.ru/product/2086558/</t>
  </si>
  <si>
    <t>Крышка бок. APFN 4 (-07.312.9255.0)</t>
  </si>
  <si>
    <t>https://www.promelec.ru/product/2093923/</t>
  </si>
  <si>
    <t>крышка на ответвительный лоток  осн. 200 (38324ZL)</t>
  </si>
  <si>
    <t>https://olmi-connect.ru/shop/otvetvitel-t-obraznyy-vertikalnyy-bokovoy-tds-tsin/dkc--dks-38324zl-kryshka-tds-na-otvetvitel-t-obraz/</t>
  </si>
  <si>
    <t>крышка на ответвительный лоток горизонтальный осн. 200 (38044HDZ)</t>
  </si>
  <si>
    <t>https://www.dkcmarket.ru/38044hdz.html</t>
  </si>
  <si>
    <t>Лампа AD16DS сигнальная лампа белая (BLS10-ADDS-012-K01-16)</t>
  </si>
  <si>
    <t>https://www.etm.ru/cat/nn/9802111?city=77</t>
  </si>
  <si>
    <t>Лампа AD16DS сигнальная лампа красная (BLS10-ADDS-012-K04-16)</t>
  </si>
  <si>
    <t>https://iek-rus.ru/lampa-ad16ds-led-matrica-d-16mm-krasnyj-24v-ac-dc-iek/</t>
  </si>
  <si>
    <t>Лампа сигнальная со встроенным светодиодом(XB4 BVM1)</t>
  </si>
  <si>
    <t>https://www.etm.ru/cat/nn/9684610?city=77</t>
  </si>
  <si>
    <t>Лоток проволочный 60х200х3000 ИЭК</t>
  </si>
  <si>
    <t>https://samara.el.ru/catalogue/cable-systems/80/1578/</t>
  </si>
  <si>
    <t>маркировка РА 1/3 символ "M"</t>
  </si>
  <si>
    <t>https://weidmuller-rus.ru/markirovka/252601033-markirovka-belaya-pa1-3ws-sw-simvol-m-dlya-provoda-1-5-4mmkv-kat-1000sht-weidmueller</t>
  </si>
  <si>
    <t>маркировка РА 1/3 символ "U"</t>
  </si>
  <si>
    <t>https://weidmuller-rus.ru/markirovka/252601041-markirovka-belaya-pa1-3ws-sw-simvol-u-dlya-provoda-1-5-4mmkv-kat-1000sht-weidmueller</t>
  </si>
  <si>
    <t>маркировка РА 1/3 символ "V"</t>
  </si>
  <si>
    <t>https://weidmuller-rus.ru/markirovka/252601042-markirovka-belaya-pa1-3ws-sw-simvol-v-dlya-provoda-2-5-5mmkv-kat-1000sht-weidmueller</t>
  </si>
  <si>
    <t>маркировка РА 1/3 символ "W"</t>
  </si>
  <si>
    <t>https://weidmuller-rus.ru/markirovka/252601043-markirovka-belaya-pa1-3ws-sw-simvol-w-dlya-provoda-2-5-5mmkv-kat-1000sht-weidmueller</t>
  </si>
  <si>
    <t>маслобак  U55.030.00.00.00-01СБ  (U55-90)</t>
  </si>
  <si>
    <t>https://seltop.ru/zapchasti-catalog/smazka-50-ml_1615437509_bosch/</t>
  </si>
  <si>
    <t>маслобак U355-01.02.100-04</t>
  </si>
  <si>
    <t>https://www.axistools.ru/1605405004.html</t>
  </si>
  <si>
    <t>металлорукав в изоляции Д=20мм</t>
  </si>
  <si>
    <t>https://www.promrukav.ru/catalog/metallorukav-v-pvkh-izolyatsii-mrpi/filter/diametr-is-20/</t>
  </si>
  <si>
    <t>металлорукав Герда-мГ-20-Т-нг</t>
  </si>
  <si>
    <t>https://www.etm.ru/cat/nn/9476656</t>
  </si>
  <si>
    <t>металлорукав Ду 25</t>
  </si>
  <si>
    <t>https://www.vseinstrumenti.ru/product/metallorukav-era-r3-tspng-22-chernyj-s-protyazhkoj-20m-b0036557-1123316/</t>
  </si>
  <si>
    <t>механизм блокировки мБ 40-95 (ККм300-мВ)</t>
  </si>
  <si>
    <t>https://www.minimaks.ru/product/mekhanizm-blokirovki-revers-dlya-kontaktorov-kmi-40-95-a-kkm30d-mb-iek-iek/</t>
  </si>
  <si>
    <t>модуль задержки LA4DT4U  (019278)</t>
  </si>
  <si>
    <t>https://schneider-russia.com/silovoe-oborudovanie/puskoreguliruyushchaya-apparatura/aksessuary/elektronnyy-modul-srabatyvaniya-vremya-zaderjki-25-500-sek-ac-24250v</t>
  </si>
  <si>
    <t>модуль ограничения коммутационных перенапряжений LAD4RC3U ас110...240V</t>
  </si>
  <si>
    <t>https://schneider-russia.com/silovoe-oborudovanie/puskoreguliruyushchaya-apparatura/aksessuary/modogrperen-rc-110240v-d40a-do-d65a</t>
  </si>
  <si>
    <t>муфта трубка-коробка (РАм17м25N) DN=17мм м25х1,5</t>
  </si>
  <si>
    <t>https://www.dkcmarket.ru/pam17m25n.html</t>
  </si>
  <si>
    <t>муфта трубка-коробка DN 12мм полиамид PAN12M16N 90градусов</t>
  </si>
  <si>
    <t>https://www.dkcmarket.ru/pan12m16n.html</t>
  </si>
  <si>
    <t>муфта трубка-коробка DN 23мм полиамид PAL23M25N 45градусов</t>
  </si>
  <si>
    <t>https://www.dkcmarket.ru/pal23m25n.html</t>
  </si>
  <si>
    <t>муфта трубка-коробка DN 7мм полиамид PAM07M12N</t>
  </si>
  <si>
    <t>https://www.dkcmarket.ru/pam07m12n.html</t>
  </si>
  <si>
    <t>Наконечник втулочный (гильза) НШВИ(2) 2,5-10 (nhvi2-2,5-10)</t>
  </si>
  <si>
    <t>Наконечник гильза Е1,0-08 1мм2 с изолир.фланцем (UGN10-001-D14-08)</t>
  </si>
  <si>
    <t>Наконечник гильза Е35-16 (UGN10-035-16-16)</t>
  </si>
  <si>
    <t>Наконечник медный луженый  JG-35</t>
  </si>
  <si>
    <t>Наконечник медный луженый JG-4</t>
  </si>
  <si>
    <t>Наконечник медный под болт 120х12</t>
  </si>
  <si>
    <t>Обогреватель для шкафов автоматики ОША 144х94</t>
  </si>
  <si>
    <t>Осушитель адсорбционный WABCO 4324332810</t>
  </si>
  <si>
    <t>Панель электрическая в сборе U200 звезда/треугольник</t>
  </si>
  <si>
    <t>Панель электрическая в сборе Ur11 под Нитротех</t>
  </si>
  <si>
    <t>перегородка межфазная LV432570 NSX400/630 (6шт/упак)</t>
  </si>
  <si>
    <t>Планка маркировочная 11-20(1051016)</t>
  </si>
  <si>
    <t>Пластина разд. APFN 2,5 (07.312.6755.0)</t>
  </si>
  <si>
    <t>Пластина разд. APFN 2,5 E (07.312.7355.0)</t>
  </si>
  <si>
    <t>Пластина разделительная ATP-TB (3046272)</t>
  </si>
  <si>
    <t>предохранитель 10А ABE7FU012</t>
  </si>
  <si>
    <t>Предохранитель 50мА (16500230)</t>
  </si>
  <si>
    <t>Предохранитель ZH214-063 10A 5*20mm</t>
  </si>
  <si>
    <t>Предохранитель ZH214-063 1A 5*20mm</t>
  </si>
  <si>
    <t>Предохранитель ZH214-063 3A 5*20mm</t>
  </si>
  <si>
    <t>Предохранитель ZH214-063 6,3A 5*20mm</t>
  </si>
  <si>
    <t>Преобразователь rs232/rs485 PSM-ME-RS232/RS485-P (2744416)</t>
  </si>
  <si>
    <t>Преобразователь измрительный НПТ-2.46.1.2</t>
  </si>
  <si>
    <t>Приставка ПКЭ-22 доп. контакты 2з+2р EKF</t>
  </si>
  <si>
    <t>Провенто рейка для глухой двери VB80G</t>
  </si>
  <si>
    <t>Провенто траверса монтажная MG40.04CL</t>
  </si>
  <si>
    <t>Провод мКЭШ 3*0,75</t>
  </si>
  <si>
    <t>Провод ПАВ 1х2,5-220 Б</t>
  </si>
  <si>
    <t>Провод ПВС 3х0,75</t>
  </si>
  <si>
    <t>Провод ПВС 5х2,5 (блок-бокс)</t>
  </si>
  <si>
    <t xml:space="preserve">провод ПУВ 1х6 </t>
  </si>
  <si>
    <t>Провод ПуГВ 1,5 бел</t>
  </si>
  <si>
    <t>Провод ПуГВ 1,5 красн</t>
  </si>
  <si>
    <t>Провод ПуГВ 10 ж/з ГОСТ</t>
  </si>
  <si>
    <t>Провод ПуГВ 16</t>
  </si>
  <si>
    <t>Провод ПуГВ 1х1 жз</t>
  </si>
  <si>
    <t xml:space="preserve">провод ПУГВ 1х25 </t>
  </si>
  <si>
    <t xml:space="preserve">провод ПУГВ 1х35 </t>
  </si>
  <si>
    <t>провод ПУГВ 1х6</t>
  </si>
  <si>
    <t>Провод ПуГВ 2,5 бел</t>
  </si>
  <si>
    <t>Провод ПуГВ 2,5 красн</t>
  </si>
  <si>
    <t xml:space="preserve">Провод ПуГВ 2,5 син </t>
  </si>
  <si>
    <t>Провод ПуГВ 25 бел</t>
  </si>
  <si>
    <t>Провод ШВВП 3х0,75</t>
  </si>
  <si>
    <t>пускатель ПмЛ-222002Б 220в 22а</t>
  </si>
  <si>
    <t>Радиатор U15-22</t>
  </si>
  <si>
    <t>Радиатор U4-7,5</t>
  </si>
  <si>
    <t>Разьем модульный Рм 22/3</t>
  </si>
  <si>
    <t>Рамка RA1769801</t>
  </si>
  <si>
    <t>расширитель LV432492 для NSX400/630</t>
  </si>
  <si>
    <t>РВД 12,7-64-680-0,18-09/68-D21/M22x1,5-T1(h-20)</t>
  </si>
  <si>
    <t>РВД 12,7-80-1100-0,09-09/68-D21/M22x1,5-T1(h-20)</t>
  </si>
  <si>
    <t>РВД 12,7-80-680-0,09-09/68-D21/M22x1,5-T1(h-20)</t>
  </si>
  <si>
    <t>РВД 15,9-52-600-0,2-11/68-м27х1,5/м27х1,5-Т1</t>
  </si>
  <si>
    <t>РВД 15,9-52-7000-0,2-21/27-1 5/16-12UNF/м26х1,5-У1</t>
  </si>
  <si>
    <t>РВД 15,9-52-800-0,2-11/11.90-м27х1,5/м27х1,5-Т1</t>
  </si>
  <si>
    <t>РВД 15,9-56-1300-0,1-09/68-D21/м27х1,5-Т1</t>
  </si>
  <si>
    <t>РВД 15,9-56-600-0,1-11/68-м27х1,5/м27х1,5-Т1</t>
  </si>
  <si>
    <t>РВД 15,9-56-600-0.1-09/68-D21/м30х2-Т1(h-20)</t>
  </si>
  <si>
    <t>РВД 15,9-56-900-0,1-09/68-D21/м27х1,5-Т1</t>
  </si>
  <si>
    <t>РВД 16 L 500 11/11.90 м27х1,5 / м27х1,5</t>
  </si>
  <si>
    <t>РВД 16 L 600 11/11 M27*1,5/M27*1,5 (UR-EVO NK)</t>
  </si>
  <si>
    <t>РВД 16 L 600 11/11.90 м27х1,5 / м27х1,5</t>
  </si>
  <si>
    <t>РВД 16 L 650 11/11.90 M27*1,5/M27*1,5</t>
  </si>
  <si>
    <t>РВД 16 L 700 11/11 м27х1,5 / м27х1,5</t>
  </si>
  <si>
    <t>РВД 16 L 700 11/11.90 м27х1,5 / м27х1,5</t>
  </si>
  <si>
    <t>РВД 16 L 900 11/11 M27*1,5/M27*1,5</t>
  </si>
  <si>
    <t>РВД 16 L 900 11/11.90 м27*1,5/м27*1,5</t>
  </si>
  <si>
    <t>РВД 16 L1100 11/11 м27*1.5/м27*1.5</t>
  </si>
  <si>
    <t>РВД 16 L1200 11/11.90 м27*1,5/м27*1,5</t>
  </si>
  <si>
    <t>РВД 16 L950 11/11.90- M27х1,5/M27х1,5</t>
  </si>
  <si>
    <t>РВД 19-42-630-0.24-09/68-D27/м30х2-Т1 (h-30)</t>
  </si>
  <si>
    <t>РВД 19-55-630-0.12-09/68-D27/м30х2-Т1 (h-30)</t>
  </si>
  <si>
    <t>РВД 19-55-755-0.12-09/68-D27/м36х2-Т1 (h-30)</t>
  </si>
  <si>
    <t>РВД 25 L 700 11/11 M42*2/M42*2</t>
  </si>
  <si>
    <t>РВД 25 L 700 11/11.90 M42*2/M42*2</t>
  </si>
  <si>
    <t>РВД 25 L 800   11/11  M42*2/M42*2</t>
  </si>
  <si>
    <t>РВД 25 L1100 11/11 м42х2/м42х2</t>
  </si>
  <si>
    <t>РВД 25 L1200 11/11  M42*2/M42*2</t>
  </si>
  <si>
    <t>РВД 25 L1700 11/11.90 M42*2/M42*2</t>
  </si>
  <si>
    <t>РВД 25 L650-11.90/60.90- M42*2/D70-T1-270</t>
  </si>
  <si>
    <t>РВД 25,4-35-1000-03-36/36.45-м42х2/м42х2-Т1</t>
  </si>
  <si>
    <t>РВД 25,4-35-1050-0,3-68/68-м36х2/м36х2-Т1</t>
  </si>
  <si>
    <t>РВД 25,4-35-1070-03-36.90/36.90-м42х2/м42х2-Т1-0</t>
  </si>
  <si>
    <t>РВД 25,4-35-1350-0,3-68.90/68.90-м36х2/м36х2-Т1</t>
  </si>
  <si>
    <t>РВД 25,4-35-1470-03-36/36.45-м42х2/м42х2-Т1</t>
  </si>
  <si>
    <t>РВД 25,4-35-1850-0,3-68.90/68.90-м36х2/м36х2Т1-180</t>
  </si>
  <si>
    <t>РВД 25,4-35-670-0,3-68/68.90-м36х2/м36х2-Т1</t>
  </si>
  <si>
    <t>РВД 25,4-35-700-0,3-68/68.90-м36х2/м36х2-Т1</t>
  </si>
  <si>
    <t>РВД 25,4-35-870-0,3-68/68-м36х2/м36х2-Т1</t>
  </si>
  <si>
    <t>РВД 25,4-40-860-0,15-68.45/68.90-м36х2/м36х2-Т-180</t>
  </si>
  <si>
    <t>РВД 25,4-41-1000-0,15-36.90/68.90-м42х2/м36х2-Т-90</t>
  </si>
  <si>
    <t>РВД 25,4-41-1350-0,15-68.90/68.90-м36х2/м36х2-Т1</t>
  </si>
  <si>
    <t>РВД 25,4-41-670-0,15-68/68.90-м36х2/м36х2-Т1</t>
  </si>
  <si>
    <t>РВД 25,4-41-870-0,15-68/68-м36х2/м36х2-Т1</t>
  </si>
  <si>
    <t>РВД 25-64-880-300-1.90-м52х2/1.90-м42х2/У180(VTFT)</t>
  </si>
  <si>
    <t>РВД 25-65-970-300-1,90-м42*2/2.90-60/У-180</t>
  </si>
  <si>
    <t>РВД 38 L 900 11/11 M42*2/M42*2</t>
  </si>
  <si>
    <t>РВД 38 L 950 11/11    M42*2/M42*2</t>
  </si>
  <si>
    <t>РВД 38 L1200 11/11.90 M42*2/M42*2</t>
  </si>
  <si>
    <t>РВД 38,1-20-2100-0,5-11/11.90-м42х2/м42х2-Т1</t>
  </si>
  <si>
    <t>РВД 50,8-16-1200-0,63-60/60.90-D79,4/D79,4(сж.возд)</t>
  </si>
  <si>
    <t>РВД 50,8-16-400-0,32-60.90/60.90-D80(70.7х70.7)/D1</t>
  </si>
  <si>
    <t>РВД 50,8-16-750-0,63-60.90/60.90-D80(70.7х70.7)/D1</t>
  </si>
  <si>
    <t>РВД 50,8-16-750-0,63-60/60.90-D79,4(77,8x77,8)/D79,4(70,7x70,7)-Т1</t>
  </si>
  <si>
    <t>РВД 50,8-16-850-0,32-60.45/60.90-D80(70.7х70.7)/D8</t>
  </si>
  <si>
    <t>РВД 50-60 L 2500 11/11.90 M64*2/M64*-У1</t>
  </si>
  <si>
    <t>РВД 50-60-1200 11/11 90 м64х2/м64х2-У1</t>
  </si>
  <si>
    <t>РВД 50-64-850-500-2.90-120/2.90-110/У-270</t>
  </si>
  <si>
    <t>РВД 50-65-520-630-2/1-45-90-120/м68х2/Т1-90</t>
  </si>
  <si>
    <t>РВД 50-65-850-0,3- 15.90 /15.90-D80/D100-T1-270</t>
  </si>
  <si>
    <t>РВД 50-65-850-0,3- 15.90 /15.90-D80/D90-T1-270</t>
  </si>
  <si>
    <t>Резистор MFR200JT-73 -51R MF-2</t>
  </si>
  <si>
    <t xml:space="preserve">рейка для глухой двери VB80G Провенто </t>
  </si>
  <si>
    <t>рейка кабельная MG80 Провенто</t>
  </si>
  <si>
    <t>реле давления MDR 4S 21-25bar (249818)</t>
  </si>
  <si>
    <t>реле задержки finder 80.11.0.240.0000</t>
  </si>
  <si>
    <t>реле перепада давления PS1500B</t>
  </si>
  <si>
    <t>Реле промежуточное РЭК78/3 5А 230В AC  с индикацией</t>
  </si>
  <si>
    <t xml:space="preserve">реле РП21м 220в </t>
  </si>
  <si>
    <t>Реле температуры РТ-820 24/220</t>
  </si>
  <si>
    <t>Реле тепловое TESYS LRE05 0,63-1A</t>
  </si>
  <si>
    <t>Реле тепловое TESYS LRE482 84-135A</t>
  </si>
  <si>
    <t>Реле тепловое РТ03-25-32-23.0А-32.0А, I= 23…32 А (23122DEK)</t>
  </si>
  <si>
    <t>Реле тепловое РТН-1306(SQ0712-0003) 1-1,6A</t>
  </si>
  <si>
    <t>Реле тепловое РТН-1308</t>
  </si>
  <si>
    <t>Реле тепловое РТЭ-3365  80-93 A</t>
  </si>
  <si>
    <t>Розетка с винтовыми зажимами под реле, RSLZVA1 (007802) Schneider</t>
  </si>
  <si>
    <t>розетка силовая переносная 3P+PE+N 32A</t>
  </si>
  <si>
    <t>розетка стационарная 3P+N+PE ССИ-125 PSR12-032-5</t>
  </si>
  <si>
    <t>розетка стационарная 3P+N+PE ССИ-415 PSN42-016-5</t>
  </si>
  <si>
    <t>Светильник НПП-1202</t>
  </si>
  <si>
    <t>Светильник светодиодный ARCTIC STANDART 1200 TH</t>
  </si>
  <si>
    <t>Светильник светодиодный NAVIGATOR (94588)</t>
  </si>
  <si>
    <t>Скоба металл. 2-х лапковая fisher BSMD-50 (00005836) диам.50мм</t>
  </si>
  <si>
    <t>Стык кабель-канала 40х25 КмС (CKK10D-S-040-025-K01</t>
  </si>
  <si>
    <t>Счетчик времени СВ01-220-Щ2 ОВЕН</t>
  </si>
  <si>
    <t>Тепловое реле 3UA50 40-1G (4-6,3A)</t>
  </si>
  <si>
    <t>Тепловое реле 3UA58 40-2F(32-50A)</t>
  </si>
  <si>
    <t>Тепловое реле 3UA61 40-3J(110-135A)</t>
  </si>
  <si>
    <t>Тепловое реле 3UA62 40-0E(0,2-0,4A)</t>
  </si>
  <si>
    <t>Тепловое реле 3UA62 40-0K(0,8-1,25A)</t>
  </si>
  <si>
    <t>Тепловое реле 3UA62 40-1A(1-1,6A)</t>
  </si>
  <si>
    <t>Тепловое реле 3UA62 40-1D(2-3,2A)</t>
  </si>
  <si>
    <t>Тепловое реле 3UA62 40-1E(2,5-4A)</t>
  </si>
  <si>
    <t>Тепловое реле 3UA62 40-1F(3,2-5A)</t>
  </si>
  <si>
    <t>Тепловое реле 3UA62 40-2S(10-14,5A)</t>
  </si>
  <si>
    <t>Тепловое реле 3UA62 40-2W(63-90A)</t>
  </si>
  <si>
    <t>Тепловое реле 3UA62 40-3K (120-150A)</t>
  </si>
  <si>
    <t>Тепловое реле 3UA62 40-3M(150-180A)</t>
  </si>
  <si>
    <t>Тепловое реле 3UA66 40-3D (200-320A)</t>
  </si>
  <si>
    <t>Тепловое реле TESYS LRE363 (63-80А)</t>
  </si>
  <si>
    <t>Термосопротивление ДТС014-50м.В3-20/2</t>
  </si>
  <si>
    <t>Термосопротивление ДТС014-pt100 B3.20/1</t>
  </si>
  <si>
    <t>Термосопротивление ДТС014-PT1000.В3.20/0,2</t>
  </si>
  <si>
    <t>Термосопротивление ДТС014-pt1000.В3.20/1,5</t>
  </si>
  <si>
    <t>Термосопротивление ДТС035-pt100.В3.80</t>
  </si>
  <si>
    <t>Термосопротивление ДТС054-PT100.В3.100/1.м12х15</t>
  </si>
  <si>
    <t>Термосопротивление ДТС054-PT100.В3.60/0,2.G1/2</t>
  </si>
  <si>
    <t>Термосопротивление ДТС065-PT100.В2.60/1.G1/8.EX-T4</t>
  </si>
  <si>
    <t>Термосопротивление ДТС065м-РТ100.0,5.100.мГ.G1/2.И(4)</t>
  </si>
  <si>
    <t>Термосопротивление ДТС105Л-50м.1.0.100.И[3]</t>
  </si>
  <si>
    <t>Термосопротивление ДТС214-Pt100.B4.40/3</t>
  </si>
  <si>
    <t>Термосопротивление ДТС414-Pt1000.В3.40/3</t>
  </si>
  <si>
    <t>Торцевой изолятор BADH серый(1SNA116900R2700)</t>
  </si>
  <si>
    <t>Торцевой изолятор FEM6DGRIS серый(1SNA118499R2300)</t>
  </si>
  <si>
    <t>Трансформатор CHINT NDK(BK)-100     380/(12,24)</t>
  </si>
  <si>
    <t>Трансформатор CHINT NDK(BK)-150     380/(12,24)</t>
  </si>
  <si>
    <t>Трансформатор CHINT NDK-630     380/(12,24)</t>
  </si>
  <si>
    <t>Трансформатор JH-TDB-E150VA     380/24/12</t>
  </si>
  <si>
    <t>Трансформатор ОСм 1- 0,063   220/(5,24)</t>
  </si>
  <si>
    <t>Трансформатор ОСм 1- 0,1   380/(5,22,220)/24</t>
  </si>
  <si>
    <t>Трансформатор ОСм 1- 0,16   380/(5,24,36,110,220)</t>
  </si>
  <si>
    <t>Трансформатор ОСм1-0,063У3     220/(5,24)</t>
  </si>
  <si>
    <t xml:space="preserve">Тройник PAT23N DN23 </t>
  </si>
  <si>
    <t>Труба гофр Dвн=22,6 темно-серая   (PA612329F0)</t>
  </si>
  <si>
    <t>Труба гофр. 16мм (оранжевая)</t>
  </si>
  <si>
    <t>Труба гофр. 20мм (оранжевая)</t>
  </si>
  <si>
    <t>Труба гофр. 25мм (оранжевая)</t>
  </si>
  <si>
    <t>Труба гофр. 32мм (оранжевая)</t>
  </si>
  <si>
    <t>Труба гофр. 50мм (оранжевая)</t>
  </si>
  <si>
    <t>Труба гофр. 63мм (оранжевая)</t>
  </si>
  <si>
    <t>Труба гофр.Двнутр=16мм (черная)  Днар=20мм</t>
  </si>
  <si>
    <t>Трубка термоусадочн.PBF 20,0/10 желто-зеленая 100м/упак</t>
  </si>
  <si>
    <t>Трубка термоусадочн.PBF 40,0/20,0 желтая 50м/упак</t>
  </si>
  <si>
    <t>Трубка термоусадочн.PBF 40,0/20,0 желто-зеленая 50м/упак</t>
  </si>
  <si>
    <t>Трубка термоусадочн.PBF 40,0/20,0 синяя 50м/упак</t>
  </si>
  <si>
    <t>Трубка термоусаживаемая ТУТ 10/5</t>
  </si>
  <si>
    <t>угол внешний 200х100 (80343ZL) DKC</t>
  </si>
  <si>
    <t>угол внутренний 200х100 (36823) DKC</t>
  </si>
  <si>
    <t>угол для короба 100х60 ДКС 01745</t>
  </si>
  <si>
    <t>угол для короба осн 200 330x330x50 DKC (36004KHDZ)</t>
  </si>
  <si>
    <t>Фиксатор CR-PH для реле (1SVR405659R0000)</t>
  </si>
  <si>
    <t>Фильтр FA-11</t>
  </si>
  <si>
    <t>Фильтр FA-7</t>
  </si>
  <si>
    <t>Фильтр FB-14</t>
  </si>
  <si>
    <t>Фильтр FB-7</t>
  </si>
  <si>
    <t>Фильтр FC-3</t>
  </si>
  <si>
    <t>Фильтр FC-7</t>
  </si>
  <si>
    <t>Частотный преобраз.FC051P15KT4E20H3BXCXXXSXXX(15kW)</t>
  </si>
  <si>
    <t xml:space="preserve">Частотный преобраз.моментум мТ100-018-4-000 (18,5 kW) </t>
  </si>
  <si>
    <t>Шильдик 9705 А/5/10 B  (04.242.5053.0)</t>
  </si>
  <si>
    <t>Шильдик 9705 А/5/10 B 31-40 (04.845.0453.0)</t>
  </si>
  <si>
    <t>Шильдик 9705 А/5/10 B 41-50 (04.845.0553.0)</t>
  </si>
  <si>
    <t>Шильдик 9705 А/5/10 B 51-60 (04.845.0653.0)</t>
  </si>
  <si>
    <t>Шильдик 9705 А/5/10 B 61-70 (04.845.0753.0)</t>
  </si>
  <si>
    <t>Шильдик 9705 А/5/10 B 71-80 (04.845.0853.0)</t>
  </si>
  <si>
    <t>Шильдик 9705 А/5/10 B 81-90 (04.845.0953.0)</t>
  </si>
  <si>
    <t>Шильдик 9705 А/5/10 B 91-100 (04.845.1053.0)</t>
  </si>
  <si>
    <t>Шильдик 9705 А/5/10 B N (04.855.3253.0)</t>
  </si>
  <si>
    <t>Шильдик 9705 А/5/10 B PE (04.855.0753.0)</t>
  </si>
  <si>
    <t>шина  PEN 8x12 6отв sn0-125-6-c</t>
  </si>
  <si>
    <t xml:space="preserve">шина  PEN 8x12-14/2 </t>
  </si>
  <si>
    <t>шина 3L+PEN ШНК 4Х7 (YND10-4-07-100)</t>
  </si>
  <si>
    <t>Шина N "ноль" в корп изол на DIN-рейку ШНИ-6х9-12-Д-С</t>
  </si>
  <si>
    <t>Шина N "ноль" в корп изол на DIN-рейку ШНИ-6х9-12-У2-С</t>
  </si>
  <si>
    <t>Шина N "ноль" в корп изол на DIN-рейку ШНИ-6х9-18-С(арт. YNN10-69-18С-k07)</t>
  </si>
  <si>
    <t>Шина N "ноль" в корп изол на DIN-рейку ШНИ-8х12-6-У2-С (арт. YNN10-812-6С2-k07)</t>
  </si>
  <si>
    <t>Шина N "ноль" в корп изол на DIN-рейку ШНИ-8х9-4-У2-С</t>
  </si>
  <si>
    <t>шина медная DK 7113.000</t>
  </si>
  <si>
    <t>шина профильная Siemens 6ES7 390-1AJ30-0AA0</t>
  </si>
  <si>
    <t>Шина соединительная PIN 1п 63А (арт. YNS21-3-063)</t>
  </si>
  <si>
    <t>Шкаф системный отдельный  SE 8 ВхШхГ=1800х600х400 мм SE5830.500</t>
  </si>
  <si>
    <t>шкаф электрический 500х650х220 серый</t>
  </si>
  <si>
    <t>Эл.шкаф  ЩмП-2-0 36 (500х400х220)</t>
  </si>
  <si>
    <t>Эл.шкаф  ЩмП-6.6.2 (600х600х250)</t>
  </si>
  <si>
    <t>Эл/дв.   (7,5;3000;380)  (Siemens) лапы</t>
  </si>
  <si>
    <t>Электромагнитная катушка ВВ для клапанов типа EV24DC (018F7397)</t>
  </si>
  <si>
    <t>электронный контроллер AIRMASTER Q1</t>
  </si>
  <si>
    <t>электронный контроллер LOGIK 104</t>
  </si>
  <si>
    <t>электронный контроллер LOGIK 27</t>
  </si>
  <si>
    <t>электронный контроллер LOGIK 33-P</t>
  </si>
  <si>
    <t>25,4-35-900-0,3-11/11-м42х2/м42х2-Т1</t>
  </si>
  <si>
    <t>https://www.kirelis.ru/catalog/rukava-rvd/id_39890/</t>
  </si>
  <si>
    <t>ABB 1SDA066137R1 независимый расцепитель</t>
  </si>
  <si>
    <t>https://elevel.ru/shop/avtomaticheskie-vyklyuchateli/-aksessuary-dlya-apparatov-zashchity/abb-rele-otklyucheniya-nezavisimyy-rastsepitel-sor-c-a1-a2-220-240vac-220-250vdc/</t>
  </si>
  <si>
    <t>ABB AF52-30-00-13 1SBL367001R1300 контактор</t>
  </si>
  <si>
    <t>https://euro-avtomatika.ru/product/abb-kontaktor-af52-30-00-13-53a-ac3-katushka-100-250v-ac-dc/</t>
  </si>
  <si>
    <t>ABB K6-22Z-80 (GJH211001R8220) мини контактор</t>
  </si>
  <si>
    <t>https://k-elektro.ru/catalog/kontaktory_malogabaritnye/k6_22z_80_rele_mini_kontaktornoe_k6_22z_80_3a_pri_ac_15_400v_katushka_220v_as_s_vintovymi_klemmam/</t>
  </si>
  <si>
    <t>CAMERON CAMSERV PARTS AAP1401435-01233</t>
  </si>
  <si>
    <t>https://supplygrid.ru/product/96359</t>
  </si>
  <si>
    <t>Camozzi 2530 1/2-1/4</t>
  </si>
  <si>
    <t>https://bb-engineering.ru/fitingi/rezbovye-fitingi/rezbovye-fitingi-serii-s2000/s2530-1-2-1-4/</t>
  </si>
  <si>
    <t>Camozzi N12-04-R01</t>
  </si>
  <si>
    <t>https://industriation.ru/regulyator-davleniya-n1204-r01/</t>
  </si>
  <si>
    <t>Camozzi датчик MA34N-15-02</t>
  </si>
  <si>
    <t>https://bb-engineering.ru/raspredeliteli-i-klapani/raspredeliteli-s-elektro-i-pnevmoupravleniem/standartnye-raspredeliteli/standartnye-raspredeliteli-po-namur/standartnye-raspredeliteli-po-namur-serii-na/na34n-15-02/</t>
  </si>
  <si>
    <t xml:space="preserve">Camozzi мХ/-2-1/2 </t>
  </si>
  <si>
    <t>https://bb-engineering.ru/podgotovka-szhatogo-vozduha/filtry/filtry-serii-mx/koalescentnye-mikrofiltry-mx-fc/mx2-1-2-fc03/</t>
  </si>
  <si>
    <t>EKF КмЭ-9511 95А 380В</t>
  </si>
  <si>
    <t>https://ekfgroup.com/catalog/products/kontaktor-kme-malogabaritnyj-95a-380v-no-nc-ekf-proxima</t>
  </si>
  <si>
    <t>FBS 2-6 3030336</t>
  </si>
  <si>
    <t>https://euro-avtomatika.ru/product/phoenix-contact-3030336-fbs-2-6-peremychka/</t>
  </si>
  <si>
    <t xml:space="preserve">FESTO m56 </t>
  </si>
  <si>
    <t>https://shopozz.ru/items/185740254986--festo-m56-frm-12-distributor-block-with-pev-14-b-m12-festo-pressure-switch-</t>
  </si>
  <si>
    <t>FINDER 093.01</t>
  </si>
  <si>
    <t>https://ledgoods.ru/ehlektrotekhnika/rele/dopolnitelnoe-oborudovanie-k-rele/finder-09301/</t>
  </si>
  <si>
    <t>finder 09364</t>
  </si>
  <si>
    <t>https://finder-relay.ru/katalog/products/rozetki-i-moduli/-93-serija-rozetki-i-aksessuary/-09364-09364-markirovochnaja-plastina-dlja</t>
  </si>
  <si>
    <t>FINDER 094.71</t>
  </si>
  <si>
    <t>https://www.chipdip.ru/product0/8002687868</t>
  </si>
  <si>
    <t>FINDER 095.18</t>
  </si>
  <si>
    <t>https://finder-relay.ru/katalog/products/promezhutochnye-rele/-40-serija-miniatjurnye-pcb-rele/-95-serija-rozetki-i-aksessuary/-09518-09518-8-poljusnaja-shinka</t>
  </si>
  <si>
    <t>FINDER 34.51.7.060.0010</t>
  </si>
  <si>
    <t>https://shop.energostandart.ru/catalog/brands/oborudovanie/osnovnye-proizvoditeli/finder/rele-dlya-pechatnogo-montazha-pcb/seriya-34-ploskie-pcb-rele-emr-ili-ssr-0-1-2-6-a/345170600010/?r1=yandext&amp;r2=&amp;yclid=3495654489647742975</t>
  </si>
  <si>
    <t>FINDER 55.32.8.230.0050 реле</t>
  </si>
  <si>
    <t>https://www.minimaks.ru/product/rele-miniatyurnoe-universalnoe-2co-10a-kontakty-agni-230v-ac-rti-knopka-test-led-553282300050-finder/</t>
  </si>
  <si>
    <t>FINDER 55.32.9.024.0040</t>
  </si>
  <si>
    <t>https://www.chipdip.ru/product/553290240040-finder</t>
  </si>
  <si>
    <t>FINDER 55.33.8.230.5030</t>
  </si>
  <si>
    <t>https://finder-relay.ru/katalog/products/promezhutochnye-rele/-55-serija-miniatjurnye-universalnye-rele/-553382305030-553382305030-promezhutochnoe-rele-3-3735</t>
  </si>
  <si>
    <t>FINDER 55.34.9.024.0040</t>
  </si>
  <si>
    <t>https://www.chipdip.ru/product/55.34.9.024.0040-finder</t>
  </si>
  <si>
    <t>FINDER 93.01.0.240</t>
  </si>
  <si>
    <t>https://shop.energostandart.ru/catalog/brands/oborudovanie/osnovnye-proizvoditeli/finder/rele-dlya-pechatnogo-montazha-pcb/rozetki-dlya-rele-i-prinadlezhnosti_1/seriya-93-rozetki-dlya-rele-34-41-seriy/93010240/?r1=yandext&amp;r2=&amp;yclid=17132129758064148479</t>
  </si>
  <si>
    <t>FINDER 93.08</t>
  </si>
  <si>
    <t>https://finder-relay.ru/katalog/products/rozetki-i-moduli/-93-serija-rozetki-i-aksessuary/-09308-09308-8-poljusnaja-shinka</t>
  </si>
  <si>
    <t>FINDER 93.51.0.024</t>
  </si>
  <si>
    <t>https://finder-relay.ru/katalog/products/rozetki-i-moduli/-93-serija-rozetki-i-aksessuary/-93510024-rozetka-s-pruzhinnymi-zazhimami</t>
  </si>
  <si>
    <t>FINDER 93.51.0.240</t>
  </si>
  <si>
    <t>https://finder-relay.ru/katalog/products/rozetki-i-moduli/-93-serija-rozetki-i-aksessuary/-93510240-93510240-rozetka-dlja-rele</t>
  </si>
  <si>
    <t>FINDER 94.04</t>
  </si>
  <si>
    <t>https://finder-relay.ru/katalog/-94-serija-rozetki-i-aksessuary/-9404-rozetka-dlja-rele-serii</t>
  </si>
  <si>
    <t>FINDER 94.54</t>
  </si>
  <si>
    <t>https://finder-relay.ru/katalog/-94-serija-rozetki-i-aksessuary/-9454sma-9454sma-rozetka-dlja-rele</t>
  </si>
  <si>
    <t>GHH RAND KIT-ABDICHTUNG C23822513 CE224G набор для ремонта</t>
  </si>
  <si>
    <t>https://www.artkompressor.ru/catalog/c23822513/</t>
  </si>
  <si>
    <t>GNV VDL 46</t>
  </si>
  <si>
    <t>боч</t>
  </si>
  <si>
    <t>https://promcomtech.ru/catalog/detail/kompressornoe-maslo-gnv-compro-extra-vdl-46-20l.html?yclid=9212761327432892415</t>
  </si>
  <si>
    <t>IEK YCE-TN0-00-60 термостат</t>
  </si>
  <si>
    <t>https://www.chipdip.ru/product/yce-tno-00-60</t>
  </si>
  <si>
    <t>IEK контактор КмИП 10910 KMD11-009-220-10</t>
  </si>
  <si>
    <t>https://iek-rus.ru/kontaktor-kmip-10910-09a-220v-as3-1no-iek/</t>
  </si>
  <si>
    <t>legrand 37100 Клемма 2,5мм2 синяя</t>
  </si>
  <si>
    <t>https://samara.legrand-shop.com/raznoe/prohodnaya-klemma-s-vintovym-zajimom-legrand-viking-3-25-mm-siniy-037100</t>
  </si>
  <si>
    <t>Legrand 6 665 19</t>
  </si>
  <si>
    <t>LEGRAND MPX32S (417304) авт защиты двиг-ля</t>
  </si>
  <si>
    <t>https://elevel.ru/shop/avtomaticheskie-vyklyuchateli/-avtomaty-zashchity-dvigatelya/legrand-avtomaticheskiy-vyklyuchatel-dlya-zashchity-elektrodvigateley-mpx3-t32s-1a-100ka/</t>
  </si>
  <si>
    <t>Nerson VDL 46</t>
  </si>
  <si>
    <t>л</t>
  </si>
  <si>
    <t>https://масла.сайт/product/масло-компрессорное-nerson-oil-compressor-vdl-46-20-л/?utm_referrer=https%3A%2F%2Fyandex.ru%2Fproducts%2Fsearch%3Ftext%3Dnerson%2520vdl%252046%2520%25D1%2586%25D0%25B5%25D0%25BD%25D0%25B0</t>
  </si>
  <si>
    <t>Nerson VDL 68</t>
  </si>
  <si>
    <t>https://масла.сайт/product/масло-компрессорное-nerson-compressor-synthetic-vdl-68-205-л/?utm_referrer=https%3A%2F%2Fyandex.ru%2Fproducts%2Fsearch%3Ftext%3DNerson%2520VDL%252068%2520%25D1%2586%25D0%25B5%25D0%25BD%25D0%25B0</t>
  </si>
  <si>
    <t xml:space="preserve">Phoenix contact Subcon 9/F-SH 2761499Шинный штекер </t>
  </si>
  <si>
    <t>https://ledgoods.ru/ehlektrotekhnika/ehlektrotekhnicheskie-klemmy/shtekery-s-zazhimami-dlya-bystrogo-montazha/2761499-shinnyj-shteker-d-sub-subcon-9-f-sh/</t>
  </si>
  <si>
    <t>RB115-2lijt. RB140</t>
  </si>
  <si>
    <t>https://chkk.su/pnevmoczilindr-klapana-rb90-rb115-rb140-rbc90-rbc120-6200525/</t>
  </si>
  <si>
    <t>Shell Carena S3 46</t>
  </si>
  <si>
    <t>https://iteropro.ru/buy/maslo_shell_corena_s3_r46_bochka_209_l__1/</t>
  </si>
  <si>
    <t>Shell Carena S4 46</t>
  </si>
  <si>
    <t>https://bochkamasla.ru/shell-corena/1056-kompressornoe-maslo-shell-corena-s4-r-46-209l.html</t>
  </si>
  <si>
    <t>Shell PR 68</t>
  </si>
  <si>
    <t>https://bochkamasla.ru/shell-corena/1075-kompressornoe-maslo-shell-corena-s3-r-68-209l.html</t>
  </si>
  <si>
    <t>Shell Turbo32</t>
  </si>
  <si>
    <t>https://bochkamasla.ru/shell-turbo/1280-turbinnoe-maslo-shell-turbo-t-32-209l-550013826.html</t>
  </si>
  <si>
    <t>Shell Turbo46</t>
  </si>
  <si>
    <t>https://bochkamasla.ru/shell-turbo/1281-turbinnoe-maslo-shell-turbo-t-46-209l-550013827.html</t>
  </si>
  <si>
    <t>Siemens 3TF40 11-0X 24V контактор</t>
  </si>
  <si>
    <t>https://aredi.ru/kontaktor_20a_siemens_3tf40_11e_3tf4011_0b_24vdc_10036343179.html</t>
  </si>
  <si>
    <t>Siemens 3TF40 11-0XP0 230V контактор</t>
  </si>
  <si>
    <t>Siemens 3TF48 22-0XM0 220V контактор</t>
  </si>
  <si>
    <t>Siemens 3TF49 22-0XB0 24V контактор</t>
  </si>
  <si>
    <t>Siemens 3TF49 22-0XM0 230V контактор</t>
  </si>
  <si>
    <t>Siemens 3TF50 22-0XB0 24V контактор</t>
  </si>
  <si>
    <t>Siemens 3TF51 22-0XB0 24V контактор</t>
  </si>
  <si>
    <t>Siemens 3UA50 40-0G 0,4-0,63A тепловое реле</t>
  </si>
  <si>
    <t>http://www.baliteh-service.ru/products/teplovoe-rele-siemens-3ua50/</t>
  </si>
  <si>
    <t>SMC AFF 75BF20D</t>
  </si>
  <si>
    <t>https://voltra-air.ru/catalog/magistralnye_filtry_smc_aff/smc_aff75b_f20d_t_/</t>
  </si>
  <si>
    <t>SMC AM-EL850</t>
  </si>
  <si>
    <t>https://voltra-air.ru/catalog/smennye_filtruyushchie_elementy_dlya_magistralnykh_filtrov/smc_am_el850_/</t>
  </si>
  <si>
    <t>SMC AMG-EL850</t>
  </si>
  <si>
    <t>https://voltra-air.ru/catalog/smennye_filtruyushchie_elementy_dlya_magistralnykh_filtrov/smc_amg_el850_/</t>
  </si>
  <si>
    <t>SMC SKL0476</t>
  </si>
  <si>
    <t>Waukisha Fluid A1110V</t>
  </si>
  <si>
    <t>Авт. выкл. C60N 3P D3A</t>
  </si>
  <si>
    <t>https://elevel.ru/shop/avtomaticheskie-vyklyuchateli/modulnye-avtomaticheskie-vyklyuchateli/se-acti-9-ic60n-avtomaticheskiy-vyklyuchatel-3p-3a-d/</t>
  </si>
  <si>
    <t>Авт. выкл. IC60H 2P C4A</t>
  </si>
  <si>
    <t>https://euro-avtomatika.ru/product/schneider-electric-avt-vykl-ic60n-2p-4a-c-art-a9f74204/</t>
  </si>
  <si>
    <t>Авт. выкл. IC60H 3П D1A</t>
  </si>
  <si>
    <t>https://www.elcn.ru/catalog/nizkovoltnoe-oborudovanie/avtomaticheskie-vyklyuchateli-modulnye/modulnyy-avtomaticheskiy-vyklyuchatel-avtomat/92928/</t>
  </si>
  <si>
    <t>Авт. выкл. IC60N 1P B2A</t>
  </si>
  <si>
    <t>https://schneider-russia.com/avtomaty-dify-uzo/avtomaticheskie-vyklyuchateli/avtomaticheskiy-vyklyuchatel-schneider-electric-acti9-1p-2a-b-6ka</t>
  </si>
  <si>
    <t>Авт. выкл. IC60N 1P C1A</t>
  </si>
  <si>
    <t>https://euro-avtomatika.ru/product/schneider-electric-avt-vykl-ic60n-1p-1a-c-art-a9f74101/</t>
  </si>
  <si>
    <t>Авт. выкл. IC60N 1П D2A</t>
  </si>
  <si>
    <t>https://euro-avtomatika.ru/product/schneider-electric-avt-vykl-ic60h-1p-2a-d-art-a9f85102/</t>
  </si>
  <si>
    <t>Авт. выкл. IC60N 2P C2A</t>
  </si>
  <si>
    <t>https://euro-avtomatika.ru/product/schneider-electric-avt-vykl-ic60n-2p-2a-c-art-a9f74202/</t>
  </si>
  <si>
    <t>Авт. выкл. IC60N 2P D10A</t>
  </si>
  <si>
    <t>https://schneider-store.ru/oborudovanie-konechnogo-raspredeleniya/SCA9F85210/</t>
  </si>
  <si>
    <t>Авт. выкл. IC60N 2P D16A</t>
  </si>
  <si>
    <t>https://ledgoods.ru/ehlektrotekhnika/vykljuchateli/vyklyuchateli-avtomaticheskie-dvuhpolyusnye/a9f75216-schneider-electric/</t>
  </si>
  <si>
    <t>Авт. выкл. IC60N 2P D25A</t>
  </si>
  <si>
    <t>https://ledgoods.ru/ehlektrotekhnika/vykljuchateli/vyklyuchateli-avtomaticheskie-dvuhpolyusnye/acti-9-ic60n-avtomaticheskij-vyklyuchatel-2p-25a-d-a9f75225-schneider-electric/</t>
  </si>
  <si>
    <t>Авт. выкл. IC60N 2P D2A</t>
  </si>
  <si>
    <t>https://euro-avtomatika.ru/product/schneider-electric-avt-vykl-ic60h-2p-2a-d-art-a9f85202/</t>
  </si>
  <si>
    <t>Авт. выкл. IC60N 3P B1A</t>
  </si>
  <si>
    <t>https://ledgoods.ru/ehlektrotekhnika/vykljuchateli/vyklyuchateli-avtomaticheskie-trekhpolyusnye/acti-9-ic60n-avtomaticheskij-vyklyuchatel-3p-1a-b-a9f73301-schneider-electric/</t>
  </si>
  <si>
    <t>Авт. выкл. IC60N 3P C2A</t>
  </si>
  <si>
    <t>https://shop.systeme.ru/katalog-tovarov/avtomaty-i-shchity/avtomaticheskie-vyklyuchateli/avt-vykl-ic60n-3p-2a-c.html</t>
  </si>
  <si>
    <t>Авт. выкл. IC60N 3P C63A</t>
  </si>
  <si>
    <t>https://ledgoods.ru/ehlektrotekhnika/vykljuchateli/vyklyuchateli-avtomaticheskie-trekhpolyusnye/acti-9-ic60n-avtomaticheskij-vyklyuchatel-3p-63a-c-a9f79363-schneider-electric/</t>
  </si>
  <si>
    <t>Авт. выкл. IC60N 3P D16A</t>
  </si>
  <si>
    <t>https://ledgoods.ru/ehlektrotekhnika/vykljuchateli/vyklyuchateli-avtomaticheskie-trekhpolyusnye/acti-9-ic60n-avtomaticheskij-vyklyuchatel-3p-16a-d-a9f75316-schneider-electric/</t>
  </si>
  <si>
    <t>Авт. выкл. IC60N 3П C13A</t>
  </si>
  <si>
    <t>https://schneiderstore.ru/avtomaticheskij-vykljuchatel-schneider-electric-acti-9-ic60n-3p-13a-c</t>
  </si>
  <si>
    <t>Авт. выкл. IC60N 3П D16A</t>
  </si>
  <si>
    <t>https://electromarket-im.ru/product/avtomaticheskiy-vyklyuchatel-schneider-electric-acti9-ic60n-3p-c-16a/?offer_id=1292359&amp;utm_referrer=https%3A%2F%2Fyandex.ru%2Fproducts%2Fsearch%3Ftext%3D%25D0%2590%25D0%25B2%25D1%2582.%2520%25D0%25B2%25D1%258B%25D0%25BA%25D0%25BB.%2520IC60N%25203%25D0%259F%2520D16A%2520%25D1%2586%25D0%25B5%25D0%25BD%25D0%25B0</t>
  </si>
  <si>
    <t>Авт. выкл. IK60N 1П 1A С</t>
  </si>
  <si>
    <t>https://www.chipdip.ru/product0/9000640625</t>
  </si>
  <si>
    <t>Авт. выкл. IK60N 1П 3A С</t>
  </si>
  <si>
    <t>https://euro-avtomatika.ru/product/schneider-electric-avt-vykl-ik60-1p-3a-c-art-a9k24103/</t>
  </si>
  <si>
    <t>Авт. выкл. IK60N 3П 32A</t>
  </si>
  <si>
    <t>https://euro-avtomatika.ru/product/schneider-electric-avt-vykl-ik60-3p-32a-c-art-a9k24332/</t>
  </si>
  <si>
    <t>Авт. выкл. IK60N 3П 6A</t>
  </si>
  <si>
    <t>https://shop220.ru/a9k24306-avtomaticheskiy-vyklyuchatel-schneider-electric-acti-9-ik60-3p-6a-6ka-c.htm</t>
  </si>
  <si>
    <t>Авт. выкл. ВА47-29 1П 25А C</t>
  </si>
  <si>
    <t>https://www.etm.ru/cat/nn/9532796</t>
  </si>
  <si>
    <t>Авт. выкл. ВА47-29 2Р 50А C</t>
  </si>
  <si>
    <t>https://www.etm.ru/cat/nn/9694548?city=77</t>
  </si>
  <si>
    <t>Авт. выкл. ВА47-29 3Р 10А B</t>
  </si>
  <si>
    <t>https://www.etm.ru/cat/nn/9706664?city=77</t>
  </si>
  <si>
    <t>Авт. выкл. ВА47-29 3Р 16А D</t>
  </si>
  <si>
    <t>https://www.etm.ru/cat/nn/620564</t>
  </si>
  <si>
    <t>Авт. выкл. ВА47-29 3Р 20А C</t>
  </si>
  <si>
    <t>https://www.etm.ru/cat/nn/4338783</t>
  </si>
  <si>
    <t>Авт. выкл. ВА47-29 3Р 20А D</t>
  </si>
  <si>
    <t>Авт. выкл. ВА47-29 3Р 4А</t>
  </si>
  <si>
    <t>https://www.etm.ru/cat/nn/9706735</t>
  </si>
  <si>
    <t>Авт. выкл. ВА47-29 3Р 50А D</t>
  </si>
  <si>
    <t>https://www.etm.ru/cat/nn/1163763</t>
  </si>
  <si>
    <t>Авт. выкл. ВА47-63 3Р 1А C</t>
  </si>
  <si>
    <t>https://ekfgroup.com/catalog/products/avtomaticheskij-vyklyuchatel-3p-1a-c-4-5ka-va-47-63-ekf-proxima</t>
  </si>
  <si>
    <t>Авт. выкл. ВА47-63 3Р 50А D</t>
  </si>
  <si>
    <t>https://ekfgroup.com/catalog/products/avtomaticheskij-vyklyuchatel-3p-50a-d-4-5ka-va-47-63-ekf-proxima</t>
  </si>
  <si>
    <t>Авт.выключатель EZC250N 25 KA/400В 3П/3Т 250А</t>
  </si>
  <si>
    <t>Авт.выключатель ВА47-29  3Р  32А D</t>
  </si>
  <si>
    <t>Автомат IEK КТИ 5150</t>
  </si>
  <si>
    <t>Автомат IEK КТИ 5265</t>
  </si>
  <si>
    <t>Автомат Shnader LC1E250</t>
  </si>
  <si>
    <t>Автоматический сброс конденсата JORC</t>
  </si>
  <si>
    <t>Автоматический слив SCP 1/2</t>
  </si>
  <si>
    <t>Аппарат сварочный ПДГ312</t>
  </si>
  <si>
    <t>Бак Lambardini</t>
  </si>
  <si>
    <t>Бак топливный 10 л</t>
  </si>
  <si>
    <t>Бак топливный 30 л</t>
  </si>
  <si>
    <t>Баллон газовый</t>
  </si>
  <si>
    <t xml:space="preserve">Баллоны фрион C407R </t>
  </si>
  <si>
    <t>Бандаж металл Ду 250</t>
  </si>
  <si>
    <t xml:space="preserve">Бандаж металлический </t>
  </si>
  <si>
    <t>Бандаж пласт Ду 200</t>
  </si>
  <si>
    <t>Блок воздуходувки менитополь  Q=24</t>
  </si>
  <si>
    <t>Блок клапанный ЭЛЕмЕР-БК Е</t>
  </si>
  <si>
    <t xml:space="preserve">Боковая панель IEK </t>
  </si>
  <si>
    <t>компл</t>
  </si>
  <si>
    <t>Боковые панели от диффузора 55-90</t>
  </si>
  <si>
    <t xml:space="preserve">Болт </t>
  </si>
  <si>
    <t xml:space="preserve">Болт 10х65 </t>
  </si>
  <si>
    <t>БОЛТ 6х45</t>
  </si>
  <si>
    <t>Болт 8х180</t>
  </si>
  <si>
    <t>Болт 8х20</t>
  </si>
  <si>
    <t>Болт 8х40</t>
  </si>
  <si>
    <t>БОЛТ дюймовые черные</t>
  </si>
  <si>
    <t>БОЛТ м10х110</t>
  </si>
  <si>
    <t xml:space="preserve">БОЛТ м10х20 </t>
  </si>
  <si>
    <t>БОЛТ м10х20 вш</t>
  </si>
  <si>
    <t>БОЛТ м10х25</t>
  </si>
  <si>
    <t>БОЛТ м10х25 вш</t>
  </si>
  <si>
    <t>БОЛТ м10х35</t>
  </si>
  <si>
    <t>БОЛТ м10х35 вш</t>
  </si>
  <si>
    <t>БОЛТ м10х40</t>
  </si>
  <si>
    <t>БОЛТ м10х40 вш</t>
  </si>
  <si>
    <t>БОЛТ м10х45 вш</t>
  </si>
  <si>
    <t>БОЛТ м10х50</t>
  </si>
  <si>
    <t>БОЛТ м10х50 вш</t>
  </si>
  <si>
    <t>БОЛТ м10х60</t>
  </si>
  <si>
    <t>БОЛТ м10х70</t>
  </si>
  <si>
    <t>БОЛТ м10х80</t>
  </si>
  <si>
    <t>БОЛТ м10х85 вш</t>
  </si>
  <si>
    <t>БОЛТ м12х120</t>
  </si>
  <si>
    <t>БОЛТ м12х30</t>
  </si>
  <si>
    <t>БОЛТ м12х30 вш</t>
  </si>
  <si>
    <t>БОЛТ м12х35</t>
  </si>
  <si>
    <t>БОЛТ м12х40</t>
  </si>
  <si>
    <t>БОЛТ м12х40 вш</t>
  </si>
  <si>
    <t>БОЛТ м12х45</t>
  </si>
  <si>
    <t>БОЛТ м12х50</t>
  </si>
  <si>
    <t>БОЛТ м12х50 вш</t>
  </si>
  <si>
    <t>БОЛТ м12х55</t>
  </si>
  <si>
    <t>БОЛТ м12х60</t>
  </si>
  <si>
    <t>БОЛТ м12х70</t>
  </si>
  <si>
    <t>БОЛТ м12х70 вш</t>
  </si>
  <si>
    <t>БОЛТ м16х120</t>
  </si>
  <si>
    <t>БОЛТ м16х20 вш</t>
  </si>
  <si>
    <t>БОЛТ м16х25</t>
  </si>
  <si>
    <t>БОЛТ м16х30</t>
  </si>
  <si>
    <t>БОЛТ м16х30 вш</t>
  </si>
  <si>
    <t>БОЛТ м16х40</t>
  </si>
  <si>
    <t>БОЛТ м16х45</t>
  </si>
  <si>
    <t>БОЛТ м16х50 вш</t>
  </si>
  <si>
    <t>БОЛТ м16х70</t>
  </si>
  <si>
    <t>БОЛТ м20х100</t>
  </si>
  <si>
    <t>БОЛТ м20х120</t>
  </si>
  <si>
    <t>БОЛТ м20х140</t>
  </si>
  <si>
    <t>БОЛТ м20х60</t>
  </si>
  <si>
    <t>Болт м20х64</t>
  </si>
  <si>
    <t>кг</t>
  </si>
  <si>
    <t>Болт м20х65</t>
  </si>
  <si>
    <t>БОЛТ м20х90</t>
  </si>
  <si>
    <t>БОЛТ м22х100</t>
  </si>
  <si>
    <t>БОЛТ м22х185</t>
  </si>
  <si>
    <t>БОЛТ м22х80</t>
  </si>
  <si>
    <t>БОЛТ м24х120</t>
  </si>
  <si>
    <t>БОЛТ м24х160</t>
  </si>
  <si>
    <t>БОЛТ м24х60</t>
  </si>
  <si>
    <t>БОЛТ м27х50</t>
  </si>
  <si>
    <t>БОЛТ м30х80</t>
  </si>
  <si>
    <t>БОЛТ м4,8х10</t>
  </si>
  <si>
    <t>Болт м4х40 вш</t>
  </si>
  <si>
    <t>Болт м5х45</t>
  </si>
  <si>
    <t>БОЛТ м6х110</t>
  </si>
  <si>
    <t>БОЛТ м6х120</t>
  </si>
  <si>
    <t>БОЛТ м6х16</t>
  </si>
  <si>
    <t xml:space="preserve">Болт м6х16 </t>
  </si>
  <si>
    <t>Болт м6х2 вш</t>
  </si>
  <si>
    <t>БОЛТ м6х20</t>
  </si>
  <si>
    <t>БОЛТ м6х25</t>
  </si>
  <si>
    <t>БОЛТ м6х25 вш</t>
  </si>
  <si>
    <t>БОЛТ м6х30</t>
  </si>
  <si>
    <t>БОЛТ м6х30 вш</t>
  </si>
  <si>
    <t>БОЛТ м6х35</t>
  </si>
  <si>
    <t>БОЛТ м6х40</t>
  </si>
  <si>
    <t>БОЛТ м8-45</t>
  </si>
  <si>
    <t>БОЛТ м8х20</t>
  </si>
  <si>
    <t>БОЛТ м8х20 вш</t>
  </si>
  <si>
    <t>БОЛТ м8х25</t>
  </si>
  <si>
    <t>БОЛТ м8х25 вш</t>
  </si>
  <si>
    <t>БОЛТ м8х30</t>
  </si>
  <si>
    <t>БОЛТ м8х30 вш</t>
  </si>
  <si>
    <t>БОЛТ м8х35</t>
  </si>
  <si>
    <t>БОЛТ м8х35 вш</t>
  </si>
  <si>
    <t>БОЛТ м8х40</t>
  </si>
  <si>
    <t>БОЛТ м8х45</t>
  </si>
  <si>
    <t>БОЛТ м8х45 вш</t>
  </si>
  <si>
    <t>БОЛТ м8х60</t>
  </si>
  <si>
    <t>БОЛТ м8х65 вш</t>
  </si>
  <si>
    <t>Бондаж CF12-16 470</t>
  </si>
  <si>
    <t>Бондаж ДУ320 мет</t>
  </si>
  <si>
    <t>Бумага А3</t>
  </si>
  <si>
    <t>упак</t>
  </si>
  <si>
    <t xml:space="preserve">Вент.канал металлический </t>
  </si>
  <si>
    <t>Вентилятор  S4D315-AP10-30 230/400v 50/60Hz 85/110W 1420/1620 об/мин с решёткой</t>
  </si>
  <si>
    <t>Вентилятор  S4D350 - BN08-31</t>
  </si>
  <si>
    <t>Вентилятор ebmpapst A4D350-AR06-01 230/400v 50/60Hz 135/185W 1420/1620 об/мин</t>
  </si>
  <si>
    <t>Вентилятор ebmpapst A4E315-AP18-02 230v 50/60Hz 105/120W 1420/1620 об/мин</t>
  </si>
  <si>
    <t>Вентилятор ebmpapst R2E250-RA50-09 230v 50Hz 210W</t>
  </si>
  <si>
    <t>Вентилятор S4D400 - AP12-04</t>
  </si>
  <si>
    <t>Вентилятор ВО-12-303-4</t>
  </si>
  <si>
    <t>Вентилятор с фильтром NSYCAG125LPF</t>
  </si>
  <si>
    <t xml:space="preserve">Ветрозащитная мембрана </t>
  </si>
  <si>
    <t>м2</t>
  </si>
  <si>
    <t xml:space="preserve">Виброамортизаторы </t>
  </si>
  <si>
    <t xml:space="preserve">Виброопора </t>
  </si>
  <si>
    <t>Виброопра REF30035</t>
  </si>
  <si>
    <t>ВИНТ 24х80</t>
  </si>
  <si>
    <t>ВИНТ 6х14</t>
  </si>
  <si>
    <t>Винт 6х20</t>
  </si>
  <si>
    <t>Винт 8х26</t>
  </si>
  <si>
    <t>ВИНТ DIN7985</t>
  </si>
  <si>
    <t xml:space="preserve">Винтовой блок Rotorcomp EVO-3NK новый </t>
  </si>
  <si>
    <t>Винтовой блок Rotorcomp EVO-6NK новый</t>
  </si>
  <si>
    <t>Винтовой блок SCA 25GR 504007150001 новый</t>
  </si>
  <si>
    <t xml:space="preserve">Винтовой блок SCA13DR новый </t>
  </si>
  <si>
    <t>Винтовой блок SCA14GR5634</t>
  </si>
  <si>
    <t>ш</t>
  </si>
  <si>
    <t>Внутренний сепартор РВ2126</t>
  </si>
  <si>
    <t>Внутренний угол КмВ 60х40</t>
  </si>
  <si>
    <t>Воздуховод из полиуритана PU125</t>
  </si>
  <si>
    <t>Воздушный филтр 121 233 701</t>
  </si>
  <si>
    <t>Воздушный фильтр 10100401U-15-22</t>
  </si>
  <si>
    <t>Воздушный фильтр 121.234.701</t>
  </si>
  <si>
    <t xml:space="preserve">Воздушный фильтр 172.01203 </t>
  </si>
  <si>
    <t xml:space="preserve">Воздушный фильтр 173.07730 </t>
  </si>
  <si>
    <t>Воздушный фильтр 712931536 производительностью 6</t>
  </si>
  <si>
    <t>Воздушный фильтр 713816555 производительностью 30</t>
  </si>
  <si>
    <t>Воздушный фильтр MANN 1621054799</t>
  </si>
  <si>
    <t>Воздушный фильтр б/н</t>
  </si>
  <si>
    <t>Воздушный фильтр в метал корпусе FL1413445 43</t>
  </si>
  <si>
    <t>Воздушный фильтр мФ-4454553</t>
  </si>
  <si>
    <t>Воздушный фильтр с кожухом 101001602</t>
  </si>
  <si>
    <t>Воздушный фильтр Фвкарт-АА-325/325-1000С</t>
  </si>
  <si>
    <t>Вольтик ОСм-1-0,16</t>
  </si>
  <si>
    <t>Впускной клапан PM G3</t>
  </si>
  <si>
    <t xml:space="preserve">Впускной клапан RB 60 Рм-12\/(диз.) </t>
  </si>
  <si>
    <t>Впускной клапан RH 10+NRO-fil-230V</t>
  </si>
  <si>
    <t>Впускной клапан RH 5 E/f1-3/4-230V (600.0097)</t>
  </si>
  <si>
    <t>Впускной клапан VMC RH250Е</t>
  </si>
  <si>
    <t>Вставка под предохранитель UT6 HESI (63х32)</t>
  </si>
  <si>
    <t>Выпрямитель сварочный VP-306</t>
  </si>
  <si>
    <t>Газпронефть</t>
  </si>
  <si>
    <t>Гайка 10х1,25</t>
  </si>
  <si>
    <t>Гайка м10</t>
  </si>
  <si>
    <t>Гайка м20</t>
  </si>
  <si>
    <t>гайка м25х1,5</t>
  </si>
  <si>
    <t>Гайка м27</t>
  </si>
  <si>
    <t>Гайка м5</t>
  </si>
  <si>
    <t xml:space="preserve">Гвозди </t>
  </si>
  <si>
    <t>Генератор сварочный ГД4002</t>
  </si>
  <si>
    <t>Герметик</t>
  </si>
  <si>
    <t>Герметик Loctite 638</t>
  </si>
  <si>
    <t>Герметик Speed Bond 803</t>
  </si>
  <si>
    <t>Герметик Speed Bond F-2000</t>
  </si>
  <si>
    <t>Герметик Speed Bond M-2000</t>
  </si>
  <si>
    <t>Герметик каучуковый</t>
  </si>
  <si>
    <t>балл</t>
  </si>
  <si>
    <t>Гидроизоляция БКм200 2 кг</t>
  </si>
  <si>
    <t>Глушитель</t>
  </si>
  <si>
    <t>Глушитель всаса Ду 120</t>
  </si>
  <si>
    <t>Глушитель нагнетания Ду</t>
  </si>
  <si>
    <t>Горовер 10х10</t>
  </si>
  <si>
    <t>Гофра 125</t>
  </si>
  <si>
    <t xml:space="preserve">Гофра 80 </t>
  </si>
  <si>
    <t>Гофра Ду 200</t>
  </si>
  <si>
    <t>Гровер 4х1</t>
  </si>
  <si>
    <t>Гровер м12</t>
  </si>
  <si>
    <t>Гровер м20</t>
  </si>
  <si>
    <t>Гровер м8</t>
  </si>
  <si>
    <t>Гровер разных деаметров</t>
  </si>
  <si>
    <t xml:space="preserve">Грунт эмаль 1 кг </t>
  </si>
  <si>
    <t>Грунт эмаль 1 л</t>
  </si>
  <si>
    <t>Грунт эмаль 2,5 кг</t>
  </si>
  <si>
    <t>датчик AAP3403629-01585</t>
  </si>
  <si>
    <t xml:space="preserve">Датчик давления V014/S 1/2 </t>
  </si>
  <si>
    <t>Двигатель ENERAL 0,55 кВт</t>
  </si>
  <si>
    <t>Двигатель Lerroy Sommer 15 кВт</t>
  </si>
  <si>
    <t>Двигатель Д130 без стартера</t>
  </si>
  <si>
    <t>Двигатель дизель Х5D077110</t>
  </si>
  <si>
    <t>Детандер ДПВ2-200/6-3м</t>
  </si>
  <si>
    <t>Диффузор U250</t>
  </si>
  <si>
    <t>Диффузор Ду710</t>
  </si>
  <si>
    <t xml:space="preserve">Диффузор </t>
  </si>
  <si>
    <t xml:space="preserve">Диффузор ДУ 315 </t>
  </si>
  <si>
    <t>Диффузор ДУ60</t>
  </si>
  <si>
    <t xml:space="preserve">Диффузор по вентилятор </t>
  </si>
  <si>
    <t xml:space="preserve">Диффузоры U4-7,5 кВт </t>
  </si>
  <si>
    <t xml:space="preserve">Жалюзи </t>
  </si>
  <si>
    <t>з/ч к компрессору К5</t>
  </si>
  <si>
    <t>Заглушка 1</t>
  </si>
  <si>
    <t>Заглушка 1 дюйм</t>
  </si>
  <si>
    <t>Заглушка 3/4</t>
  </si>
  <si>
    <t xml:space="preserve">Заглушка КмЗ 60х40 </t>
  </si>
  <si>
    <t>Заглушка П 1-114,3x3,6 ГОСТ 17379-01</t>
  </si>
  <si>
    <t>Заглушка П 1-88,9x3,2 ГОСТ 17379-01</t>
  </si>
  <si>
    <t>Заглушка П 273x7,0 ГОСТ 17379-01</t>
  </si>
  <si>
    <t>Заглушка П 325x10,0 ГОСТ 17379-01</t>
  </si>
  <si>
    <t>Заглушка 3/8</t>
  </si>
  <si>
    <t xml:space="preserve">Задвижка ДУ 200 </t>
  </si>
  <si>
    <t>Зажим контактный винтовой ЗВИ-3 ПС 10шт/упак</t>
  </si>
  <si>
    <t>Заклепка тяговая 4,8х10</t>
  </si>
  <si>
    <t>Замки дверные для панелей</t>
  </si>
  <si>
    <t>Затвор DENDER 1605</t>
  </si>
  <si>
    <t xml:space="preserve">Защита кожуха </t>
  </si>
  <si>
    <t>Изделия из металла Ду200 на Ду100</t>
  </si>
  <si>
    <t>Изоляция 15 м</t>
  </si>
  <si>
    <t>Инструмент пневмотический АТ4041</t>
  </si>
  <si>
    <t>Инструмент пневмотический АТ4060</t>
  </si>
  <si>
    <t>Инструмент пневмотический АТ6027</t>
  </si>
  <si>
    <t>Инструмент пневмотический насадок yigh speed micro</t>
  </si>
  <si>
    <t>Инструмент пневмотический march2000 r2</t>
  </si>
  <si>
    <t>К-FONIK 074 8х100</t>
  </si>
  <si>
    <t>Кабель канал 100х100х3000</t>
  </si>
  <si>
    <t>Кабель канал 100х40х2000</t>
  </si>
  <si>
    <t>Кабель канал 200х60х3000</t>
  </si>
  <si>
    <t>Кабель канал 20х10х3000</t>
  </si>
  <si>
    <t>Кабель канал 40х25х2000</t>
  </si>
  <si>
    <t>Кабель канал 600х40х2000</t>
  </si>
  <si>
    <t>Кабель канал IEK 60/40/2000</t>
  </si>
  <si>
    <t>кор</t>
  </si>
  <si>
    <t>Кабель КГВВнг(А)-LS 4х0,75</t>
  </si>
  <si>
    <t>Кабель КГВВнг(А)-LS 5х1,5</t>
  </si>
  <si>
    <t>Кабель КГВВнг(А)-LS 5х2,5</t>
  </si>
  <si>
    <t>Кабель КИПвЭВнг(А)-LS 3x2x0.78</t>
  </si>
  <si>
    <t>Кабель КИПвЭВнг(А)-LS 7х2х0,78</t>
  </si>
  <si>
    <t xml:space="preserve">Кабель телефонный </t>
  </si>
  <si>
    <t>Кабельные наконечники (под болт) 16х10</t>
  </si>
  <si>
    <t>Кабельные наконечники (под болт) 25х 6</t>
  </si>
  <si>
    <t>Кабельные наконечники (под болт) 35х10 АлЮмИНИЕВЫЙ</t>
  </si>
  <si>
    <t>Кабельные наконечники (под болт) 50х12</t>
  </si>
  <si>
    <t>Кабельные наконечники (под болт) 50х16</t>
  </si>
  <si>
    <t>Клапан 3/м 6281</t>
  </si>
  <si>
    <t>Клапан DENDER 010С</t>
  </si>
  <si>
    <t>Клапан DENDER DN65</t>
  </si>
  <si>
    <t xml:space="preserve">клапан NANYI VALVE </t>
  </si>
  <si>
    <t>Клапан воздушный Кву</t>
  </si>
  <si>
    <t>Клапан ДКС - 10 -100-А/5-1 ГОСТ</t>
  </si>
  <si>
    <t>Клапан КВУ в сборе</t>
  </si>
  <si>
    <t>Клапан обратный 2 дюйма</t>
  </si>
  <si>
    <t xml:space="preserve">Клапан обратный химмический </t>
  </si>
  <si>
    <t>клемма 10мм2 держ. Предохр. серый   на din рейку WK 10/SI U 5x20</t>
  </si>
  <si>
    <t>Клемма WT 10 58.510.9055.0</t>
  </si>
  <si>
    <t>Клемма WT 6 PE 58.506.9055.0</t>
  </si>
  <si>
    <t>Клемма винт.ЗНИ-10мм^2 PE</t>
  </si>
  <si>
    <t>Клемма винт.ЗНИ-10мм^2 синий</t>
  </si>
  <si>
    <t>Клемма винт.ЗНИ-16мм^2 земля</t>
  </si>
  <si>
    <t>Клемма винт.ЗНИ-35мм^2 PE</t>
  </si>
  <si>
    <t>Клемма винт.ЗНИ-35мм^2 серый</t>
  </si>
  <si>
    <t>Клемма винтовая WDU 2,5 BL  (1020080000)</t>
  </si>
  <si>
    <t>Клемма проходная WKFN 10/35 BLAU(56.710.0055.6)</t>
  </si>
  <si>
    <t>Клемма проходная WKFN 70 SL/U  (57.570.9055.0)</t>
  </si>
  <si>
    <t>Кнопка красная SB-7 IEK</t>
  </si>
  <si>
    <t xml:space="preserve">Кожух защитный </t>
  </si>
  <si>
    <t>Коллорифер КС4</t>
  </si>
  <si>
    <t xml:space="preserve">Колонна адсорбционная </t>
  </si>
  <si>
    <t xml:space="preserve">Комб. блок moa.VD2M40F-M39 (код 270.2715) </t>
  </si>
  <si>
    <t>Комб. блок VTDM15fl/71-l/2 3/4UM22 (код 270.1981)</t>
  </si>
  <si>
    <t>Комб. блок VTDM28f 1/71-1/2 1UM24 (код 270.3927)</t>
  </si>
  <si>
    <t>Комб. блок Х/Юм39Л/71-1им39(270.4876)</t>
  </si>
  <si>
    <t xml:space="preserve">Компенсатор КСО 100-16-50 (U200-250) </t>
  </si>
  <si>
    <t>Комплект крыши и основания шкафа 800х400</t>
  </si>
  <si>
    <t>Комплект крыши и основания шкафа 800х800</t>
  </si>
  <si>
    <t>Комплект распределительный DPX800A</t>
  </si>
  <si>
    <t xml:space="preserve">Компрессор CFA34 General Ekectric новый </t>
  </si>
  <si>
    <t>Компрессор UR-11/11-У1</t>
  </si>
  <si>
    <t>Компрессор ЗАФ57Ю52Я №05012128</t>
  </si>
  <si>
    <t xml:space="preserve">Конструкторская документация </t>
  </si>
  <si>
    <t>Контактор 3P,250А, 220V LC1F265M7</t>
  </si>
  <si>
    <t>Контактор LC1D18M7 220v</t>
  </si>
  <si>
    <t xml:space="preserve">Контактор LC1D25M7 </t>
  </si>
  <si>
    <t xml:space="preserve">Контактор LC1DT25M7 </t>
  </si>
  <si>
    <t xml:space="preserve">Контактор LC1E0910M5 220V </t>
  </si>
  <si>
    <t xml:space="preserve">Контактор LC1E120M5 </t>
  </si>
  <si>
    <t xml:space="preserve">Контактор LC1E1810M5 </t>
  </si>
  <si>
    <t xml:space="preserve">Контактор LC1E250M5 </t>
  </si>
  <si>
    <t xml:space="preserve">Контактор LC1E2510M5 </t>
  </si>
  <si>
    <t>Контактор LC1E3210M5 32А</t>
  </si>
  <si>
    <t>контактор Км103 9А (Км103-009А-220В-11)</t>
  </si>
  <si>
    <t>Контактор КмИ-11210 12А</t>
  </si>
  <si>
    <t>Контактор КмИ-11810 18А 220В</t>
  </si>
  <si>
    <t>Контактор КмЭ-6511 65A 220В</t>
  </si>
  <si>
    <t>Контактор КТИ-5115 115 А 220В</t>
  </si>
  <si>
    <t>Контатор FINDER</t>
  </si>
  <si>
    <t xml:space="preserve">Концевой охладитель 44-55 кВт </t>
  </si>
  <si>
    <t>Корпус металлический ЩмП 16.6.4</t>
  </si>
  <si>
    <t>Короб 100х1400</t>
  </si>
  <si>
    <t>Короб железный 110х90</t>
  </si>
  <si>
    <t>Короб металличекий 1000х25</t>
  </si>
  <si>
    <t>Короб металличекий 40х10х3000</t>
  </si>
  <si>
    <t>Короб металлический 25х60</t>
  </si>
  <si>
    <t>Короб металлический 80х20</t>
  </si>
  <si>
    <t>Короб оконный металл 117х175</t>
  </si>
  <si>
    <t>Короб перфорированный 0166RL</t>
  </si>
  <si>
    <t>Короб перфорированный 25х40 IEK</t>
  </si>
  <si>
    <t>Короб под контроллер</t>
  </si>
  <si>
    <t>Коробка взрывозащитная Горэлтех м34-2</t>
  </si>
  <si>
    <t>Коробка ряспяная IEK Км41233</t>
  </si>
  <si>
    <t>Корпус фильтра FAR16</t>
  </si>
  <si>
    <t>Корпус фильтра VIRGIS 15331</t>
  </si>
  <si>
    <t>Кран бабочка DN15</t>
  </si>
  <si>
    <t>Кран шаровый 1дюйм</t>
  </si>
  <si>
    <t>Кран шаровый 1х1/12</t>
  </si>
  <si>
    <t>Кран шаровый DN50 SENA</t>
  </si>
  <si>
    <t>Кран шаровый муфтовый DN 15 16-63</t>
  </si>
  <si>
    <t>Кран шаровый муфтовый DN 25 16-63</t>
  </si>
  <si>
    <t>Кран шаровый муфтовый DN 40 16</t>
  </si>
  <si>
    <t>Кран шаровый муфтовый DN 80 16</t>
  </si>
  <si>
    <t>Кронштейн</t>
  </si>
  <si>
    <t>Кронштейн 850.20.02.006.01</t>
  </si>
  <si>
    <t>Кронштейн CF04</t>
  </si>
  <si>
    <t>Кронштейн U110-0310100СБ</t>
  </si>
  <si>
    <t>Кронштейн U132.120.00.00.00</t>
  </si>
  <si>
    <t>Кронштейн U90.120.00.00.00</t>
  </si>
  <si>
    <t xml:space="preserve">Кронштейн-натяжитель </t>
  </si>
  <si>
    <t>Краска в баллонах</t>
  </si>
  <si>
    <t xml:space="preserve">Краска Тиккурилла </t>
  </si>
  <si>
    <t>Краскопульт F756</t>
  </si>
  <si>
    <t>Крепление для шасси UMD</t>
  </si>
  <si>
    <t>Крыло UMD</t>
  </si>
  <si>
    <t>Крыльчака Ду600</t>
  </si>
  <si>
    <t xml:space="preserve">Крыльчатка </t>
  </si>
  <si>
    <t>Крыльчатка D350</t>
  </si>
  <si>
    <t>Крыльчатка RE37848</t>
  </si>
  <si>
    <t xml:space="preserve">Крыльчатка вентилятора </t>
  </si>
  <si>
    <t>Крыльчатка вентилятора Ду710</t>
  </si>
  <si>
    <t>Крыша U75</t>
  </si>
  <si>
    <t>Крышка бок. APFN 10/35 (07.313.0855.0)</t>
  </si>
  <si>
    <t>Лампа накаливания 24В 40 Вт</t>
  </si>
  <si>
    <t>Лампа светодиодная E27 24В 40Вт</t>
  </si>
  <si>
    <t>лопасти к вентилятору, диаметр 350мм</t>
  </si>
  <si>
    <t>лопасти к вентилятору, диаметр 450мм</t>
  </si>
  <si>
    <t>лопасти к вентилятору, диаметр 550мм</t>
  </si>
  <si>
    <t>Лоток перфорированный 100х60х2000</t>
  </si>
  <si>
    <t>Лоток перфорированный 25x40x2000 DKC</t>
  </si>
  <si>
    <t>Лоток перфорированный 25х200</t>
  </si>
  <si>
    <t>Лоток перфорированный 40х250х2000</t>
  </si>
  <si>
    <t>Лоток перфорированный 40х25х2000</t>
  </si>
  <si>
    <t>Лоток перфорированный 60х40х2000</t>
  </si>
  <si>
    <t>Лоток перфорированный 60х60х2000 DKC</t>
  </si>
  <si>
    <t>Лоток проволочный 200х10</t>
  </si>
  <si>
    <t>Лотоко металлиечский 35333</t>
  </si>
  <si>
    <t>Лукойл Стабио</t>
  </si>
  <si>
    <t>маркировка РА 1/3 символ "E"</t>
  </si>
  <si>
    <t>маркировка РА 2/4 цифра "-"</t>
  </si>
  <si>
    <t>маркировка РА 2/4 цифра "+"</t>
  </si>
  <si>
    <t>маркировка РА 2/4 цифра "0"</t>
  </si>
  <si>
    <t>маркировка РА 2/4 цифра "1"</t>
  </si>
  <si>
    <t>маркировка РА 2/4 цифра "2"</t>
  </si>
  <si>
    <t>маркировка РА 2/4 цифра "3"</t>
  </si>
  <si>
    <t>маркировка РА 2/4 цифра "5"</t>
  </si>
  <si>
    <t>маркировка РА 2/4 цифра "6"</t>
  </si>
  <si>
    <t>маркировка РА 2/4 цифра "7"</t>
  </si>
  <si>
    <t>маркировка РА 2/4 цифра "8"</t>
  </si>
  <si>
    <t>маркировка РА 2/4 цифра "9"</t>
  </si>
  <si>
    <t>маркировка РА 2/4 цифра "N"</t>
  </si>
  <si>
    <t xml:space="preserve">масло Hitachi </t>
  </si>
  <si>
    <t>масло SYNTEC COMPAR 1 л</t>
  </si>
  <si>
    <t>масло компрессорное Lubrikans 10 л</t>
  </si>
  <si>
    <t>канистр</t>
  </si>
  <si>
    <t>масло полусинтетическое Авангард-Экстра 10W-40 (CH4/CG-4/SJ) в канистре 5л</t>
  </si>
  <si>
    <t xml:space="preserve">масло Ренолин </t>
  </si>
  <si>
    <t>маслобак</t>
  </si>
  <si>
    <t>маслобак U-7,5.01.220 СБ</t>
  </si>
  <si>
    <t>маслобак U7,5.01.220СБ</t>
  </si>
  <si>
    <t>масляный фильтр MANN W962</t>
  </si>
  <si>
    <t xml:space="preserve">масляный фильтр W719/11 </t>
  </si>
  <si>
    <t xml:space="preserve">масляный фильтр W814/80 </t>
  </si>
  <si>
    <t>масляный фильтр W920/21</t>
  </si>
  <si>
    <t xml:space="preserve">масляный фильтр WD940 </t>
  </si>
  <si>
    <t xml:space="preserve">маховик </t>
  </si>
  <si>
    <t>мембранный осушитель AIR Products PC4030-02 6A 20</t>
  </si>
  <si>
    <t>мембранный осушитель AIR Products PC4030D26B02</t>
  </si>
  <si>
    <t>металлический уголок 72088</t>
  </si>
  <si>
    <t xml:space="preserve">металлический ящик </t>
  </si>
  <si>
    <t xml:space="preserve">микромастер Siemens </t>
  </si>
  <si>
    <t>микрофильтр тип АВ 901622060B</t>
  </si>
  <si>
    <t>микрофильтр тип АВ 901622060C</t>
  </si>
  <si>
    <t>монометр WIKA</t>
  </si>
  <si>
    <t>монометр ДА2005СГУЗ</t>
  </si>
  <si>
    <t xml:space="preserve">монометр давления </t>
  </si>
  <si>
    <t>монометр давления ДА2005СГУЗ</t>
  </si>
  <si>
    <t>монометр давления Дм 2005 СГУУЗ</t>
  </si>
  <si>
    <t>монометр Дм2010СГУ2</t>
  </si>
  <si>
    <t>монометр РОСмА</t>
  </si>
  <si>
    <t>монтажная панель 30-45</t>
  </si>
  <si>
    <t>монтажная панель 500х590</t>
  </si>
  <si>
    <t>монтажная панель 55-90</t>
  </si>
  <si>
    <t>монтажная панель IEK 500х590</t>
  </si>
  <si>
    <t>муторка 1 1/2</t>
  </si>
  <si>
    <t>муфта 15 1/2</t>
  </si>
  <si>
    <t>муфта 1614873800</t>
  </si>
  <si>
    <t>муфта 25</t>
  </si>
  <si>
    <t xml:space="preserve">муфта 40х60 </t>
  </si>
  <si>
    <t>муфта 42х2</t>
  </si>
  <si>
    <t>муфта NR25 11114</t>
  </si>
  <si>
    <t>муфта V/S 25х1</t>
  </si>
  <si>
    <t>муфта V/S 32х1</t>
  </si>
  <si>
    <t>муфта д 28/38</t>
  </si>
  <si>
    <t>муфта д 38/55</t>
  </si>
  <si>
    <t>муфта д 40/55</t>
  </si>
  <si>
    <t>муфта д 40/60</t>
  </si>
  <si>
    <t>муфта д 42/55</t>
  </si>
  <si>
    <t>муфта д 42/65</t>
  </si>
  <si>
    <t>муфта д 48/60</t>
  </si>
  <si>
    <t>муфта д 55/60</t>
  </si>
  <si>
    <t>муфта д 55/65</t>
  </si>
  <si>
    <t>муфта д 55/70</t>
  </si>
  <si>
    <t>муфта д 65/70</t>
  </si>
  <si>
    <t>муфта д 65/75</t>
  </si>
  <si>
    <t>муфта д 75/90</t>
  </si>
  <si>
    <t>муфта д 80/75</t>
  </si>
  <si>
    <t xml:space="preserve">муфта м 50 2дюйма </t>
  </si>
  <si>
    <t>муфта м20 3/4</t>
  </si>
  <si>
    <t xml:space="preserve">муфта м25х1.5 </t>
  </si>
  <si>
    <t>муфта м27х1,5</t>
  </si>
  <si>
    <t xml:space="preserve">муфта соедениетельная </t>
  </si>
  <si>
    <t>муфта трубка-коробка DN 23мм полиамид PAM23M32N</t>
  </si>
  <si>
    <t xml:space="preserve">муфты соединительные </t>
  </si>
  <si>
    <t>Набор GA55FF (2901194400)3 набор GA-132VSD (2906095300)</t>
  </si>
  <si>
    <t>Набор загрузочного клапана 2906056300</t>
  </si>
  <si>
    <t>Набор клапана минимального давления 2906009500</t>
  </si>
  <si>
    <t>Набор клапана слива конденсата 2901074900</t>
  </si>
  <si>
    <t>Набор маслоостановочного клапана 2906009400</t>
  </si>
  <si>
    <t>Набор обратного клапана 290600930</t>
  </si>
  <si>
    <t>Набор термостата 2901007400</t>
  </si>
  <si>
    <t xml:space="preserve">Надрамник </t>
  </si>
  <si>
    <t xml:space="preserve">Наклейки 20 шт </t>
  </si>
  <si>
    <t>Наконечник втулочный (гильза) НШВИ(2) 1,0-8 (nhvi2-1,0-8)</t>
  </si>
  <si>
    <t>Наконечник гильза НГИ2 0,75-10 с изол. фланцем (бел)</t>
  </si>
  <si>
    <t>Наконечник гильза НГИ2 4,0-12 с изол. флан (сер)</t>
  </si>
  <si>
    <t>Наконечник медный луженый JG-10</t>
  </si>
  <si>
    <t>Наконечник медный луженый JG-120 (UNP40-120-15-14)</t>
  </si>
  <si>
    <t>Наконечник медный луженый JG-150 (UNP40-150-17-14)</t>
  </si>
  <si>
    <t>Наконечник медный луженый JG-16</t>
  </si>
  <si>
    <t>Наконечник медный луженый JG-16 (UNP40-016-06-08)</t>
  </si>
  <si>
    <t>Наконечник медный луженый JG-25</t>
  </si>
  <si>
    <t>Наконечник медный луженый JG-6</t>
  </si>
  <si>
    <t>Наконечник медный луженый КВТ 120х16</t>
  </si>
  <si>
    <t>Наконечник медный луженый ТмЛ 120х12</t>
  </si>
  <si>
    <t>Наконечник НКИ 2-4 кольцо 1,5-2,5мм (ULN20-D25-4-4)</t>
  </si>
  <si>
    <t>наконечник под болт 6mm D6-2 KLEMSAN KYK 602 (590023)</t>
  </si>
  <si>
    <t>Наконечник-гильза E 6,0-12 6012(UGN10-006-06-12)</t>
  </si>
  <si>
    <t>Наконечник-гильза E 6,0-18 6018(UGN10-006-06-18)</t>
  </si>
  <si>
    <t>Напольный канал 75х17</t>
  </si>
  <si>
    <t>Насос гидравлический ручной</t>
  </si>
  <si>
    <t>Нефтесинтез</t>
  </si>
  <si>
    <t>Оборудование для изготовления компрессорной установки V-45*2/9-Y1-W/ex</t>
  </si>
  <si>
    <t>Обратный клапан 1 1/2"</t>
  </si>
  <si>
    <t>Обратный клапан 1"</t>
  </si>
  <si>
    <t>Обратный клапан 2 1/2"</t>
  </si>
  <si>
    <t>Обратный клапан 2"</t>
  </si>
  <si>
    <t>Обрезки гофры 109 мм</t>
  </si>
  <si>
    <t>Огнетушитель</t>
  </si>
  <si>
    <t>Огнетушитель ОУ-2</t>
  </si>
  <si>
    <t>Огнетушитель Буран 2,5</t>
  </si>
  <si>
    <t>опора U200.04.004</t>
  </si>
  <si>
    <t>Опора Ду170</t>
  </si>
  <si>
    <t xml:space="preserve">Опоры разноразмерные </t>
  </si>
  <si>
    <t>Остатки ЗИП ВШВ 3/100</t>
  </si>
  <si>
    <t>палл</t>
  </si>
  <si>
    <t>Осушитель Donaldson ULTRAPUK 2000-0035</t>
  </si>
  <si>
    <t>Осушитель адсорб. типа с горячей рег. DAH-3,8</t>
  </si>
  <si>
    <t xml:space="preserve">Осушитель адсорбционный </t>
  </si>
  <si>
    <t>Осушитель адсорбционный угольный 5/14-55</t>
  </si>
  <si>
    <t>Осушитель воздуха DA- 8.5</t>
  </si>
  <si>
    <t>Осушитель мембранный AIR PRODUCTS</t>
  </si>
  <si>
    <t>Осушитель рефрижерат.типа  DR-2,6</t>
  </si>
  <si>
    <t>Осушитель рефрижерат.типа  DR-5</t>
  </si>
  <si>
    <t>Осушитель рефрижерат.типа  DR-6</t>
  </si>
  <si>
    <t>Осушитель рефрижерат.типа  DR-7</t>
  </si>
  <si>
    <t>Осушитель рефрижерат.типа  KDL-20F 2.6 м3/мин.</t>
  </si>
  <si>
    <t>отвод 108х89</t>
  </si>
  <si>
    <t>отвод 89х57</t>
  </si>
  <si>
    <t>Отвод Ду 104</t>
  </si>
  <si>
    <t>Отвод Ду 108</t>
  </si>
  <si>
    <t>Отвод Ду 16</t>
  </si>
  <si>
    <t>Отвод Ду 25</t>
  </si>
  <si>
    <t>Отвод Ду 33</t>
  </si>
  <si>
    <t>Отвод Ду 42</t>
  </si>
  <si>
    <t>Отвод Ду 57</t>
  </si>
  <si>
    <t>Отвод Ду 76</t>
  </si>
  <si>
    <t>Отвод Ду 86</t>
  </si>
  <si>
    <t>Отвод ДУ25</t>
  </si>
  <si>
    <t>Отвод Ду50</t>
  </si>
  <si>
    <t>Отвод П 90‘-1-48,3x5,0 ГОСТ 17375-01</t>
  </si>
  <si>
    <t>Отвод П 90° 114x4,0 ГОСТ 17375-01</t>
  </si>
  <si>
    <t>Отвод П 90°-1-114,3x3,6 ГОСТ 17375-01</t>
  </si>
  <si>
    <t>Отвод П 90°-1-88,9x3,2 ГОСТ 17375-01</t>
  </si>
  <si>
    <t>Охладитель 15-RDL</t>
  </si>
  <si>
    <t xml:space="preserve">Панель 1050х880 </t>
  </si>
  <si>
    <t>Панель боковая 84х36</t>
  </si>
  <si>
    <t xml:space="preserve">Пена монтажная </t>
  </si>
  <si>
    <t>Пена монтажная BOSTIK</t>
  </si>
  <si>
    <t>Пена монтажная TITAN</t>
  </si>
  <si>
    <t>Перемычка FBS 3-6 (3030242)</t>
  </si>
  <si>
    <t>Переход К 1-60,-3x2,9-48,3x2,6 ГОСТ 17378-01</t>
  </si>
  <si>
    <t>Переход стальной 100х57</t>
  </si>
  <si>
    <t>Переход стальной 108х89</t>
  </si>
  <si>
    <t>Переход стальной 114х89</t>
  </si>
  <si>
    <t>Переход стальной 43х33</t>
  </si>
  <si>
    <t>Переход стальной 45х38</t>
  </si>
  <si>
    <t>Переход стальной 48х27</t>
  </si>
  <si>
    <t>Переход стальной 48х33</t>
  </si>
  <si>
    <t>Переход стальной 48х42</t>
  </si>
  <si>
    <t>Переход стальной 56х36</t>
  </si>
  <si>
    <t>Переход стальной 57х25</t>
  </si>
  <si>
    <t>Переход стальной 57х45</t>
  </si>
  <si>
    <t>Переход стальной 76х42</t>
  </si>
  <si>
    <t>Переход стальной 76х57</t>
  </si>
  <si>
    <t>Переход стальной 89х76</t>
  </si>
  <si>
    <t xml:space="preserve">Переходник </t>
  </si>
  <si>
    <t>Переходник 1 на 1 дюйм</t>
  </si>
  <si>
    <t>Переходник 1/2 х 3/4</t>
  </si>
  <si>
    <t>Переходник 1/4 3/8</t>
  </si>
  <si>
    <t>Переходник 1/4 х 1/2</t>
  </si>
  <si>
    <t>Переходник 3/4 3/8</t>
  </si>
  <si>
    <t>Переходник 3/4 х 1</t>
  </si>
  <si>
    <t>Переходник 3/4 х 3/4</t>
  </si>
  <si>
    <t>Переходник 3/8 1/2</t>
  </si>
  <si>
    <t>Переходник 3/8 х 3/4</t>
  </si>
  <si>
    <t>Переходник 38</t>
  </si>
  <si>
    <t>Переходник B/H 06085</t>
  </si>
  <si>
    <t>Переходник PH71</t>
  </si>
  <si>
    <t xml:space="preserve">Переходник м10х1.5 </t>
  </si>
  <si>
    <t>Переходник м16х1,5</t>
  </si>
  <si>
    <t>Перходник 1/2 х 1</t>
  </si>
  <si>
    <t>Перходник 1/4</t>
  </si>
  <si>
    <t>Перходник 3/8 х 1/2</t>
  </si>
  <si>
    <t>ПКРм 11-25</t>
  </si>
  <si>
    <t xml:space="preserve">Платики разной геометрии </t>
  </si>
  <si>
    <t>Поворот КмП 100х60</t>
  </si>
  <si>
    <t>Поворот КмП 60х40</t>
  </si>
  <si>
    <t xml:space="preserve">Подставка деревянная </t>
  </si>
  <si>
    <t>Подшипник SKF 63016/С3</t>
  </si>
  <si>
    <t>Подшипник SKF NH319 ЕС/С3</t>
  </si>
  <si>
    <t>Полоса 50х5 м DKS</t>
  </si>
  <si>
    <t>Полотенце бумажные</t>
  </si>
  <si>
    <t>Провод серый б/н</t>
  </si>
  <si>
    <t>Предварительный фильтр 901630206</t>
  </si>
  <si>
    <t>Преобразователь давления MBS3000 0..16барG1/4(060G1133)</t>
  </si>
  <si>
    <t xml:space="preserve">преобразователь дифф. Давления 3051CD1A22A1AB4KMQ4  ROSEMOUNT 138 BAR </t>
  </si>
  <si>
    <t>Преходник  м1/2</t>
  </si>
  <si>
    <t xml:space="preserve">Преходник 1/ 1/8 </t>
  </si>
  <si>
    <t>Преходник 1/2 3/8</t>
  </si>
  <si>
    <t>Преходник 1/2 шестигр</t>
  </si>
  <si>
    <t xml:space="preserve">Преходник м1/8 </t>
  </si>
  <si>
    <t>Преходник м3/4</t>
  </si>
  <si>
    <t>Привод электрический БРЕмБО</t>
  </si>
  <si>
    <t xml:space="preserve">Привод электрический РА15S24 </t>
  </si>
  <si>
    <t>Провод ПВС 4х2,5</t>
  </si>
  <si>
    <t>Провод ПуГВ 2,5 ж/з ГОСТ</t>
  </si>
  <si>
    <t>Провод ПуГВ 4 ж/з ГОСТ</t>
  </si>
  <si>
    <t xml:space="preserve">Провод ПуГВ 6 ж/з </t>
  </si>
  <si>
    <t xml:space="preserve">Прокладка прес на трубу </t>
  </si>
  <si>
    <t>Проставка Ду200</t>
  </si>
  <si>
    <t>Проставка Ду250</t>
  </si>
  <si>
    <t>Проставка Ду250 для UB-250-60-87,5 inv</t>
  </si>
  <si>
    <t>Проходник 0684</t>
  </si>
  <si>
    <t>Проходник 1 1/4 1 1/4</t>
  </si>
  <si>
    <t>Проходник 1,1/4</t>
  </si>
  <si>
    <t>Проходник 10 1 1/4</t>
  </si>
  <si>
    <t>Проходник 10/20 12 1/2</t>
  </si>
  <si>
    <t>Проходник 1015 3/8</t>
  </si>
  <si>
    <t>Проходник 1020 1 1/2</t>
  </si>
  <si>
    <t>Проходник 1050-8 3/8</t>
  </si>
  <si>
    <t>Проходник 201/15/12</t>
  </si>
  <si>
    <t>Проходник 25х10 3/8 1/2</t>
  </si>
  <si>
    <t>Проходник 27х1,5</t>
  </si>
  <si>
    <t>Проходник 3/4 3/4</t>
  </si>
  <si>
    <t>Проходник 42х2</t>
  </si>
  <si>
    <t>Проходник BCA-5L</t>
  </si>
  <si>
    <t>Проходник RM 3/8</t>
  </si>
  <si>
    <t>Проходник U7,5-03</t>
  </si>
  <si>
    <t>Проходник м16х1,5/1 1/4</t>
  </si>
  <si>
    <t>Проходник м22х1,5/G1</t>
  </si>
  <si>
    <t>Проходник м27 х G3/4</t>
  </si>
  <si>
    <t>Проходник м27х1,5</t>
  </si>
  <si>
    <t>Проходник м27х1,5 G1</t>
  </si>
  <si>
    <t>Проходник м27х1,5 G1/2</t>
  </si>
  <si>
    <t xml:space="preserve">Проходник м27х1,5/G3 </t>
  </si>
  <si>
    <t>Проходник м27хg1</t>
  </si>
  <si>
    <t>Проходник м33х1,5</t>
  </si>
  <si>
    <t>Проходник м42/3/4</t>
  </si>
  <si>
    <t>Проходник м42х1,5/ 1/2</t>
  </si>
  <si>
    <t>Проходник м42х2</t>
  </si>
  <si>
    <t>Проходник м42х2 G1/2</t>
  </si>
  <si>
    <t>Проходник м42х2 G1/4</t>
  </si>
  <si>
    <t>Проходник м42х2/G</t>
  </si>
  <si>
    <t xml:space="preserve">Проходник м42х2/G1 </t>
  </si>
  <si>
    <t>Проходник м42х2/G1 1/4</t>
  </si>
  <si>
    <t>Проходник м42х2G/1</t>
  </si>
  <si>
    <t>Проходник м42х2G1</t>
  </si>
  <si>
    <t>Проходник м42х36</t>
  </si>
  <si>
    <t>Проходник м42х5</t>
  </si>
  <si>
    <t>Проходник м42х8/42</t>
  </si>
  <si>
    <t>Проходник м42хG 1 1/2</t>
  </si>
  <si>
    <t>Проходник м42хG 1/2</t>
  </si>
  <si>
    <t>Проходник м52х2 G3/2</t>
  </si>
  <si>
    <t>Проходник м52хG1</t>
  </si>
  <si>
    <t>Проходник м52хg5/4</t>
  </si>
  <si>
    <t>Проходник м52хм52</t>
  </si>
  <si>
    <t>Проходник м53хд57</t>
  </si>
  <si>
    <t>Проходник м62х2/м64</t>
  </si>
  <si>
    <t>Проходник м64 под сварку</t>
  </si>
  <si>
    <t>Проходник м64х2/м42</t>
  </si>
  <si>
    <t>Проходник м64х2/м64х2</t>
  </si>
  <si>
    <t>Проходник шестигранный Ду25</t>
  </si>
  <si>
    <t>Проходник Ю23/G 1 1/2</t>
  </si>
  <si>
    <t>Пускатель магнитный ПмА 3210У3 40А</t>
  </si>
  <si>
    <t>Радиатор U7,5-11</t>
  </si>
  <si>
    <t>Радиатор U7.5 серый</t>
  </si>
  <si>
    <t>Рама 100х60</t>
  </si>
  <si>
    <t>Рама U15-22</t>
  </si>
  <si>
    <t>Рама компрессорная 1250х2250</t>
  </si>
  <si>
    <t>Рама крыши U200-250 1800х1400</t>
  </si>
  <si>
    <t>Распределитель перфорированный 80 мм</t>
  </si>
  <si>
    <t>расширитель ES4SPDR73P Schneider</t>
  </si>
  <si>
    <t>РВД 1 1/2 500</t>
  </si>
  <si>
    <t>РВД 108х1300</t>
  </si>
  <si>
    <t>РВД- 150 -65 -400</t>
  </si>
  <si>
    <t>РВД 150-65-400</t>
  </si>
  <si>
    <t>РВД 16 L1000 11/11 м27*1.5/м27*1.5</t>
  </si>
  <si>
    <t>РВД 16-35-660 м30х2/м30х2</t>
  </si>
  <si>
    <t>РВД 16х600</t>
  </si>
  <si>
    <t>РВД 25 L 900 м42х2/м42х2</t>
  </si>
  <si>
    <t>РВД 25 х 800</t>
  </si>
  <si>
    <t>РВД 25,4-35-890-0,3-11.45/11.90-м42х2/м42х2-Т1</t>
  </si>
  <si>
    <t>РВД 25,4-35-900-0,3-36.45/36.90-м42х2/м42х2-Т1</t>
  </si>
  <si>
    <t>РВД 25,4-41-1530-0,15-36/68.90-м42х2/м36х2-Т1</t>
  </si>
  <si>
    <t>РВД 25/500</t>
  </si>
  <si>
    <t>РВД 25/700</t>
  </si>
  <si>
    <t>РВД 38 800 м42х2/м42х2</t>
  </si>
  <si>
    <t>РВД 38 850 90</t>
  </si>
  <si>
    <t>РВД 38-1600-90</t>
  </si>
  <si>
    <t>РВД 38-850-90</t>
  </si>
  <si>
    <t>РВД 38х1100</t>
  </si>
  <si>
    <t>РВД 38х1400</t>
  </si>
  <si>
    <t>РВД 38х700</t>
  </si>
  <si>
    <t>РВД 50,8-16-800-0,63-60.45/60.90-D80(70,7х70,7)/D80(77,8х77,8)-Т1-90</t>
  </si>
  <si>
    <t>РВД 50-60 L 2200 11/11.90 M64*2/M64*-У1</t>
  </si>
  <si>
    <t>РВД 50-64-1300-90</t>
  </si>
  <si>
    <t>РВД 50-64-2200-500-1.90-64х2/1.90-64х2-У-270</t>
  </si>
  <si>
    <t>РВД 50-64-2200-500-1-64х2/1.90-64х2-У</t>
  </si>
  <si>
    <t>РВД 50-64-2500-500-1-64х2/1.90-64х2-У</t>
  </si>
  <si>
    <t>РВД 50х1000</t>
  </si>
  <si>
    <t>РВД 50х1400</t>
  </si>
  <si>
    <t>РВД 50х1800</t>
  </si>
  <si>
    <t>РВД 5х8 1300</t>
  </si>
  <si>
    <t>РВД 65-64-665-800-2.90-160/2,90-160/2У-270</t>
  </si>
  <si>
    <t>РВД 76-28-680-0,88-60.90/60.90-D94(4отв на D130)/D100(4отв на D145)-T1-0 (h=415/h=130)</t>
  </si>
  <si>
    <t>РВД Ду-16 L-1200 11/11 м27х1,5/м27х1,5</t>
  </si>
  <si>
    <t>РВД Ду-16 L-500 11/11 90/90 м27х1,5/м27х1,5</t>
  </si>
  <si>
    <t>РВД Ду-16 L-550 11/11 м27х1,5/м27х1,5</t>
  </si>
  <si>
    <t>РВД Ду-16 L-650 11/11 90/90 м27х1,5/м27х1,5</t>
  </si>
  <si>
    <t>РВД 15,9-100-650-0,2-11.90-м27х1,5/м27х1,5-Т1-270</t>
  </si>
  <si>
    <t>Реостат балластный РБ-302</t>
  </si>
  <si>
    <t>Реле промежуточное РЭК77/3 10А 24В DС</t>
  </si>
  <si>
    <t>Реле промежуточное РЭК77/4  230В АС</t>
  </si>
  <si>
    <t>Реле тепловое TESYS LRE06 1-1,6A</t>
  </si>
  <si>
    <t>Реле тепловое TESYS LRE07 1,6-2,5A</t>
  </si>
  <si>
    <t>Реле тепловое TESYS LRE10 4-6A</t>
  </si>
  <si>
    <t>Реле тепловое TESYS LRE21 12-18A</t>
  </si>
  <si>
    <t>Реле тепловое TESYS LRE22 16-24A</t>
  </si>
  <si>
    <t>Реле тепловое TESYS LRE322 17-25A</t>
  </si>
  <si>
    <t>Реле тепловое TESYS LRE35 30-38A</t>
  </si>
  <si>
    <t>Реле тепловое TESYS LRE353 23-32A</t>
  </si>
  <si>
    <t>Реле тепловое РТИ-1312</t>
  </si>
  <si>
    <t>Реле тепловое РТН-1312</t>
  </si>
  <si>
    <t>Реле тепловое РТН-1314(SQ0712-0008) 7-10A</t>
  </si>
  <si>
    <t>Реле тепловое РТН-1321(SQ0712-0010) 12-18A</t>
  </si>
  <si>
    <t>Реле тепловое РТЭ-2355(РТЭ-D23) 30-40A</t>
  </si>
  <si>
    <t>Ремень клиновой OPTIBELT XPA 1500</t>
  </si>
  <si>
    <t>Ремень клиновой OPTIBELT XPZ 1272</t>
  </si>
  <si>
    <t>Ремень клиновой OPTIBELT XPZ 1280</t>
  </si>
  <si>
    <t>Ремень клиновой OPTIBELT XPZ 1512</t>
  </si>
  <si>
    <t>Ремень клиновой OPTIBELT XPZ 1762</t>
  </si>
  <si>
    <t>Ремень клиновой OPTIBELT XPZ 1900</t>
  </si>
  <si>
    <t>Ремень клиновой OPTIBELT XPА 1320</t>
  </si>
  <si>
    <t>Ремень клиновой OPTIBELT XPА 1457</t>
  </si>
  <si>
    <t>Ремень клиновой OPTIBELT XPА 1607</t>
  </si>
  <si>
    <t>Ремень клиновой OPTIBELT XPА 1750</t>
  </si>
  <si>
    <t>Ремень клиновой OPTIBELT XPА 1800</t>
  </si>
  <si>
    <t>Ремень клиновой OPTIBELT XPА1357</t>
  </si>
  <si>
    <t>Ремень ХРС2240</t>
  </si>
  <si>
    <t>Ремкомплект (неустановленный)</t>
  </si>
  <si>
    <t>Ремкомплект 2901064500</t>
  </si>
  <si>
    <t>Ремкомплект RH250V</t>
  </si>
  <si>
    <t>Ремкомплект для клапана 2901044800</t>
  </si>
  <si>
    <t>Ремень OPTIBELT</t>
  </si>
  <si>
    <t>Ремень OPTIBELT XPB</t>
  </si>
  <si>
    <t>Ремень OPTIBELT XPZ</t>
  </si>
  <si>
    <t>Ресивер горизонтальный 120</t>
  </si>
  <si>
    <t>Решетка 80х64</t>
  </si>
  <si>
    <t>Решетка вентилятора D-730</t>
  </si>
  <si>
    <t>Решетка вентилятора ДУ400</t>
  </si>
  <si>
    <t>Решетка вентилятора ДУ650</t>
  </si>
  <si>
    <t>Решетка вентиляционная 1000х1000</t>
  </si>
  <si>
    <t>Решетка ВРНА 1220х920</t>
  </si>
  <si>
    <t>Решетка ВРНА 600х450</t>
  </si>
  <si>
    <t>Решетка ВРНА 790х785</t>
  </si>
  <si>
    <t>Решетка ВРНА 800х350</t>
  </si>
  <si>
    <t xml:space="preserve">Решетка крылчатки </t>
  </si>
  <si>
    <t>Ремень XPC2240</t>
  </si>
  <si>
    <t>Розетка 380В</t>
  </si>
  <si>
    <t>розетка с кожухом PC4TB #1680275 26572 VN05279115</t>
  </si>
  <si>
    <t>Рукав 18/38</t>
  </si>
  <si>
    <t>Рукав резиновый 15331</t>
  </si>
  <si>
    <t>Саморез 4,8х1,5</t>
  </si>
  <si>
    <t>Саморез 4,8х150</t>
  </si>
  <si>
    <t>Саморез 4,8х29</t>
  </si>
  <si>
    <t>Саморез 4,8х29 желтые</t>
  </si>
  <si>
    <t>Саморез 4.8х29</t>
  </si>
  <si>
    <t>Саморез 4х70</t>
  </si>
  <si>
    <t>Саморез 6.3х105</t>
  </si>
  <si>
    <t>Саморез 6.3х132</t>
  </si>
  <si>
    <t>Сварочный аппарат UKM</t>
  </si>
  <si>
    <t xml:space="preserve">Сварочный аппарат Уралтермосвар </t>
  </si>
  <si>
    <t>Сварочный аппарта - 400 -4 У 210791104</t>
  </si>
  <si>
    <t>Сгон 14х40</t>
  </si>
  <si>
    <t>Сгон G1</t>
  </si>
  <si>
    <t>Сгон G1 1/2</t>
  </si>
  <si>
    <t>Сгон G1 1/4</t>
  </si>
  <si>
    <t>Сгон G2</t>
  </si>
  <si>
    <t>Сгон G2 1/2</t>
  </si>
  <si>
    <t>Сгон G3</t>
  </si>
  <si>
    <t>Сгон G3/4</t>
  </si>
  <si>
    <t>Сейф VALBERG</t>
  </si>
  <si>
    <t>Сепаратор 096170</t>
  </si>
  <si>
    <t>Сепаратор 11102/2</t>
  </si>
  <si>
    <t>Сепаратор 1621938599</t>
  </si>
  <si>
    <t xml:space="preserve">Сепаратор 18060 24х1,5 20бар 120гр. Диам. 98мм высота 170мм </t>
  </si>
  <si>
    <t xml:space="preserve">Сепаратор 212.03382 </t>
  </si>
  <si>
    <t>Сепаратор 212.03485</t>
  </si>
  <si>
    <t>Сепаратор 222-0356</t>
  </si>
  <si>
    <t>Сепаратор 40930553101</t>
  </si>
  <si>
    <t>Сепаратор 427900041016 ND(N84220) Е40-150</t>
  </si>
  <si>
    <t>Сепаратор 5006</t>
  </si>
  <si>
    <t>Сепаратор BENADATI MS 111/S (25.1.50)</t>
  </si>
  <si>
    <t>Сепаратор CECCATO DRE 150 (SF SAO 59460)</t>
  </si>
  <si>
    <t>Сепаратор DB2132</t>
  </si>
  <si>
    <t>Сепаратор DF5004</t>
  </si>
  <si>
    <t>Сепаратор HMS 015D</t>
  </si>
  <si>
    <t>сепаратор HMS-015-D</t>
  </si>
  <si>
    <t>сепаратор HMS-055-D</t>
  </si>
  <si>
    <t>Сепаратор LB-1374/2</t>
  </si>
  <si>
    <t xml:space="preserve">Сепаратор S04611/PR-434  24х1,5 20бар 120гр. Диам. 98мм высота 170мм </t>
  </si>
  <si>
    <t>Сепаратор WS-29</t>
  </si>
  <si>
    <t>Сепартор  д85 78х78</t>
  </si>
  <si>
    <t>Сепартор 1 дюйм</t>
  </si>
  <si>
    <t>Сепартор 25</t>
  </si>
  <si>
    <t>Сепартор Festo</t>
  </si>
  <si>
    <t>Сепартор Hitachi 39031-080</t>
  </si>
  <si>
    <t>Сепартор Д70-60,1,+601</t>
  </si>
  <si>
    <t>Система лазерная для центровки валов и валопроводов</t>
  </si>
  <si>
    <t xml:space="preserve">Скоба металлическая </t>
  </si>
  <si>
    <t>Соед мостик WKF 4-3 (-Z7.261.1327.0)</t>
  </si>
  <si>
    <t>Соединитель КмС 60х40</t>
  </si>
  <si>
    <t>Стойки шкафа</t>
  </si>
  <si>
    <t>Счетчик Энергомера ЦЭ680В</t>
  </si>
  <si>
    <t>Тепловое реле GTK-12M (4-6А)</t>
  </si>
  <si>
    <t>Теплообменник 32.19.00.00.-005СБ</t>
  </si>
  <si>
    <t>Теплообменник Алас Копко</t>
  </si>
  <si>
    <t>Теплообменник кожухотрубчатый</t>
  </si>
  <si>
    <t xml:space="preserve">Теплообменник кожухо-трубчатый </t>
  </si>
  <si>
    <t>Термосопротивление ДТС014-50м.В3-20/3</t>
  </si>
  <si>
    <t>Термосопротивление ДТС064-РТ100.В4.60/3 G3/8</t>
  </si>
  <si>
    <t>Термосопротивление ДТС214-Pt1000.B3.40/5</t>
  </si>
  <si>
    <t>Т-образный угол КмТ/Т 100х60</t>
  </si>
  <si>
    <t>Т-образный угол КмТ/Т 60х40</t>
  </si>
  <si>
    <t xml:space="preserve">Топливный бак 100л </t>
  </si>
  <si>
    <t xml:space="preserve">Трансорматор тока 50-12А 125 315 </t>
  </si>
  <si>
    <t>Трансформатор ОСм 1- 0,16   380/220/110</t>
  </si>
  <si>
    <t>Трансформатор ОСм1-0,16 У3 380/(5,24,36,220) v</t>
  </si>
  <si>
    <t xml:space="preserve">Тройник 1 1/2 </t>
  </si>
  <si>
    <t xml:space="preserve">Тройник 1 1/4 </t>
  </si>
  <si>
    <t>Тройник 1 дюйм</t>
  </si>
  <si>
    <t xml:space="preserve">Тройник 1/2 </t>
  </si>
  <si>
    <t>Тройник 1-114,3x3,6-60,3x2,7 ГОСТ 17376-01</t>
  </si>
  <si>
    <t>Тройник 12/10</t>
  </si>
  <si>
    <t>Тройник 1-76,1x5,0-48,3x4,0 ГОСТ 17376-01</t>
  </si>
  <si>
    <t>Тройник 1-88,9x3,2-60,3x2,9 ГОСТ 17376-01</t>
  </si>
  <si>
    <t>Тройник 2003 1/2</t>
  </si>
  <si>
    <t>Тройник 3/4</t>
  </si>
  <si>
    <t>Тройник Камоцци 12х10</t>
  </si>
  <si>
    <t>Труба гофр (71720) D=20</t>
  </si>
  <si>
    <t>Труба гофр (71732) D=32</t>
  </si>
  <si>
    <t>Труба гофр (PA602935F0)</t>
  </si>
  <si>
    <t>Труба гофр (PA603643F0)</t>
  </si>
  <si>
    <t>Труба гофр d=16,8мм (PA601721F2)</t>
  </si>
  <si>
    <t>Труба гофр d=16,8мм (PA611721F2)</t>
  </si>
  <si>
    <t>Труба гофр d=7мм (PA600710F2)</t>
  </si>
  <si>
    <t>Труба гофр Dвн=16,8 темно-серая   (PA601721F0)</t>
  </si>
  <si>
    <t>Труба гофрированная обрезки</t>
  </si>
  <si>
    <t xml:space="preserve">Труба Ду 32 </t>
  </si>
  <si>
    <t xml:space="preserve">Труба оброребренная </t>
  </si>
  <si>
    <t>Труба оребренная 9/8</t>
  </si>
  <si>
    <t>Труба оребренная ХРП</t>
  </si>
  <si>
    <t>Трубка гофрированная Д20</t>
  </si>
  <si>
    <t>Трубка нерж ASS 10х1х6000 YX1509-515</t>
  </si>
  <si>
    <t>Трубка полиамидная 10х8</t>
  </si>
  <si>
    <t>Трубка полиамидная 4х2</t>
  </si>
  <si>
    <t>Трубка полиамидная 6х10</t>
  </si>
  <si>
    <t>Трубка полиуритановая 6х4</t>
  </si>
  <si>
    <t>Трубка полиуритановая 8х6</t>
  </si>
  <si>
    <t>Трубопровод для UMD</t>
  </si>
  <si>
    <t xml:space="preserve">Труба Ду 20 </t>
  </si>
  <si>
    <t>Трубка гофрированная ДУ 16,8</t>
  </si>
  <si>
    <t>Угол 1/4</t>
  </si>
  <si>
    <t xml:space="preserve">Угол металлический </t>
  </si>
  <si>
    <t>УГОЛОК вертикальный ЩмП</t>
  </si>
  <si>
    <t xml:space="preserve">Уплотнитель </t>
  </si>
  <si>
    <t>Уплотнитель D21 - 15</t>
  </si>
  <si>
    <t>Уплотнитель ИЗОТОН Лм20</t>
  </si>
  <si>
    <t>Уплотнитель СAVO 14417</t>
  </si>
  <si>
    <t xml:space="preserve">УПП СDRA055T4 </t>
  </si>
  <si>
    <t xml:space="preserve">УПП СDRA132T4 </t>
  </si>
  <si>
    <t>Утеплитель KAUF TB044</t>
  </si>
  <si>
    <t>рул</t>
  </si>
  <si>
    <t>Фильтр 121304401</t>
  </si>
  <si>
    <t>Фильтр Evroelement EE112600</t>
  </si>
  <si>
    <t>Фильтр FAR137</t>
  </si>
  <si>
    <t>Фильтр FR-1,7</t>
  </si>
  <si>
    <t>Фильтр FT80</t>
  </si>
  <si>
    <t>Фильтр TS018-1850</t>
  </si>
  <si>
    <t>Фильтр TS030</t>
  </si>
  <si>
    <t>Фильтр TS080</t>
  </si>
  <si>
    <t>Фильтр АР30427</t>
  </si>
  <si>
    <t>Фильтр маслянный 09632</t>
  </si>
  <si>
    <t>Фильтр С-1633/1</t>
  </si>
  <si>
    <t>Фильтр ЭФВ 725,110,9560-20</t>
  </si>
  <si>
    <t>Фильтр ЭФВ7251109560-10-0,1</t>
  </si>
  <si>
    <t xml:space="preserve">Фильтроэлемент </t>
  </si>
  <si>
    <t>Фильтроэлемент 410300731</t>
  </si>
  <si>
    <t>Фильтроэлемент 713314182</t>
  </si>
  <si>
    <t>Фильтроэлемент 713314480</t>
  </si>
  <si>
    <t>Фильтроэлемент 713316081</t>
  </si>
  <si>
    <t>Фильтроэлемент 714915857</t>
  </si>
  <si>
    <t>Фильтроэлемент 714917856</t>
  </si>
  <si>
    <t>Фильтроэлемент 721233701</t>
  </si>
  <si>
    <t>Фильтроэлемент Donaldson P181137</t>
  </si>
  <si>
    <t>Фильтроэлемент б/н</t>
  </si>
  <si>
    <t>Фильроэлемент PP295/29,4-P3</t>
  </si>
  <si>
    <t>Фильтр 00500401D  (элемент 01108161D)</t>
  </si>
  <si>
    <t>Фильтр 00500601D  (элемент 01108201D)</t>
  </si>
  <si>
    <t>Фильтр 00500801D  (элемент 01108261D)</t>
  </si>
  <si>
    <t>Фильтр 02712/PR-13</t>
  </si>
  <si>
    <t>Фильтр 058312-88</t>
  </si>
  <si>
    <t xml:space="preserve">Фильтр 1-105 295 </t>
  </si>
  <si>
    <t>Фильтр 137700</t>
  </si>
  <si>
    <t>Фильтр 711632645</t>
  </si>
  <si>
    <t>Фильтр 712931536</t>
  </si>
  <si>
    <t>Фильтр 713314480</t>
  </si>
  <si>
    <t>Фильтр AKS 200</t>
  </si>
  <si>
    <t>Фильтр Donaldsan</t>
  </si>
  <si>
    <t>Фильтр Donaldson P559418</t>
  </si>
  <si>
    <t>ФИЛЬТР E7-44</t>
  </si>
  <si>
    <t>Фильтр E936</t>
  </si>
  <si>
    <t>ФИЛЬТР FB-18</t>
  </si>
  <si>
    <t>ФИЛЬТР FC-14</t>
  </si>
  <si>
    <t>Фильтр FESTO FSA70</t>
  </si>
  <si>
    <t>Фильтр GA-132V[y1089955622 G1^ дренажного клапана</t>
  </si>
  <si>
    <t>Фильтр Hitachi 49C07438K</t>
  </si>
  <si>
    <t>Фильтр LS33264</t>
  </si>
  <si>
    <t>Фильтр MANN С1555/6</t>
  </si>
  <si>
    <t>Фильтр OMEGA AIR Z63-5-31</t>
  </si>
  <si>
    <t xml:space="preserve">Фильтр REAVELL </t>
  </si>
  <si>
    <t>Фильтр SA6981</t>
  </si>
  <si>
    <t>Фильтр SMC 1129116</t>
  </si>
  <si>
    <t>Фильтр SMC 63093</t>
  </si>
  <si>
    <t xml:space="preserve">Фильтр SMC AFF 8С-А04 </t>
  </si>
  <si>
    <t>Фильтр SMC AFF-E44B</t>
  </si>
  <si>
    <t>Фильтр SMC AMG L250EL</t>
  </si>
  <si>
    <t>Фильтр SMC EAP600F06</t>
  </si>
  <si>
    <t>Фильтр SMC Y30T</t>
  </si>
  <si>
    <t>Фильтр SMC Y50T</t>
  </si>
  <si>
    <t>Фильтр SMC Y60T</t>
  </si>
  <si>
    <t>Фильтр SMC Ам850-F20Т</t>
  </si>
  <si>
    <t>Фильтр U15-2000</t>
  </si>
  <si>
    <t xml:space="preserve">Фильтр WOSM1 </t>
  </si>
  <si>
    <t>ФИЛЬТР XE-9 14</t>
  </si>
  <si>
    <t xml:space="preserve">ФИЛЬТР XEF-5 - 32 </t>
  </si>
  <si>
    <t>Фильтр XF5-16</t>
  </si>
  <si>
    <t>шт                                                              1</t>
  </si>
  <si>
    <t>Фильтр XF5-28</t>
  </si>
  <si>
    <t>шт                                                               9</t>
  </si>
  <si>
    <t>ФИЛЬТР XF5-44</t>
  </si>
  <si>
    <t>Фильтр XF7-20</t>
  </si>
  <si>
    <t>Фильтр XF7-24</t>
  </si>
  <si>
    <t>Фильтр XF7-24G (элемент E7-24)</t>
  </si>
  <si>
    <t xml:space="preserve">ФИЛЬТР XF-9 </t>
  </si>
  <si>
    <t>Фильтр XF9-20-G (фильтроэлемент E9-20)</t>
  </si>
  <si>
    <t>шт                                                              4</t>
  </si>
  <si>
    <t>Фильтр XF9-32-G (фильтроэлемент E9-32)</t>
  </si>
  <si>
    <t>Фильтр воздушный ABAC 9056176</t>
  </si>
  <si>
    <t>Фильтр воздушный BENADATI MP 351</t>
  </si>
  <si>
    <t>Фильтр воздушный OLR1404058</t>
  </si>
  <si>
    <t>Фильтр воздушный SA6782</t>
  </si>
  <si>
    <t>Фильтр воздушный TUA 6101</t>
  </si>
  <si>
    <t>Фильтр воздушный Р054009-00089</t>
  </si>
  <si>
    <t>Фильтр ЕВ-18</t>
  </si>
  <si>
    <t>Фильтр магистральный FC-100 (нерж.сталь)</t>
  </si>
  <si>
    <t>Фильтр магистральный SM9057</t>
  </si>
  <si>
    <t>Фильтр маслянный ABAC</t>
  </si>
  <si>
    <t>Фильтр маслянный KST45003-03</t>
  </si>
  <si>
    <t>Фильтр маслянный KST45027-01</t>
  </si>
  <si>
    <t>Фильтр масляный 21700403</t>
  </si>
  <si>
    <t>Фильтр масляный 611111405</t>
  </si>
  <si>
    <t xml:space="preserve">Фильтр масляный 627960094100 </t>
  </si>
  <si>
    <t>Фильтр масляный P551102</t>
  </si>
  <si>
    <t>Фильтр масляный TGO210</t>
  </si>
  <si>
    <t>Фильтр масляный TGO501 (8153)</t>
  </si>
  <si>
    <t>Фильтр масляный ЭФм 027.1012038 (840.1012038)</t>
  </si>
  <si>
    <t>Фильтр мН2045</t>
  </si>
  <si>
    <t xml:space="preserve">Фильтр оконный </t>
  </si>
  <si>
    <t>Фильтр С1574</t>
  </si>
  <si>
    <t>Фильтр С2375</t>
  </si>
  <si>
    <t>Фильтр субмикрофильтр SMC AFD300-F03D</t>
  </si>
  <si>
    <t>Фильтр субмикрофильтр SMC EAF2000-F02-X64</t>
  </si>
  <si>
    <t>Фильтр субмикрофильтр SMC EAF3000-F03</t>
  </si>
  <si>
    <t>Фильтр субмикрофильтр SMC EAF4000-F04</t>
  </si>
  <si>
    <t>Фильтр субмикрофильтр SMC EAFD-E4000-F04D</t>
  </si>
  <si>
    <t>Фильтр топливный 02113831</t>
  </si>
  <si>
    <t>Фильтр ТР250</t>
  </si>
  <si>
    <t>Фильтр элемент атлас копко</t>
  </si>
  <si>
    <t>Фильтр-осушитель  CORE DRIER 026-37540-000</t>
  </si>
  <si>
    <t>Фильтроэлемент</t>
  </si>
  <si>
    <t>Фильтроэлемент 03-656-3006</t>
  </si>
  <si>
    <t>Фильтроэлемент 21405299</t>
  </si>
  <si>
    <t>Фильтроэлемент CAMERON AAP1404040-00217</t>
  </si>
  <si>
    <t>Фильтроэлемент COOPER AAMB796039-00004</t>
  </si>
  <si>
    <t>Фильтроэлемент COOPER AAP1404987-00014</t>
  </si>
  <si>
    <t>Фильтроэлемент Donaldson Р785394</t>
  </si>
  <si>
    <t>Фильтроэлемент E5-48</t>
  </si>
  <si>
    <t>Фильтроэлемент E7-28</t>
  </si>
  <si>
    <t>Фильтроэлемент E7-48</t>
  </si>
  <si>
    <t>Фильтроэлемент E9-16</t>
  </si>
  <si>
    <t>Фильтроэлемент E9-28</t>
  </si>
  <si>
    <t>Фильтроэлемент EE1158-010</t>
  </si>
  <si>
    <t>Фильтроэлемент SA6861</t>
  </si>
  <si>
    <t>Фильтроэлемент для фильтра воздушного EE113500</t>
  </si>
  <si>
    <t>Фильтроэлемент для фильтра воздушного EE113800</t>
  </si>
  <si>
    <t>Фильтроэлемент ЕЕ113100</t>
  </si>
  <si>
    <t>Фильтрующий элемент EFST120ZN</t>
  </si>
  <si>
    <t>Фильтрэлемент 29х19 см черный</t>
  </si>
  <si>
    <t>Фильтрэлемент DB2319</t>
  </si>
  <si>
    <t>Фильтрэлемент DB2598</t>
  </si>
  <si>
    <t>Фильтрэлемент DEUTZ 021650</t>
  </si>
  <si>
    <t>Фильтрэлемент Omega air 51090</t>
  </si>
  <si>
    <t>Фильтрэлемент Omega air CKL 194150</t>
  </si>
  <si>
    <t>Фильтрэлемент КАмАЗ</t>
  </si>
  <si>
    <t xml:space="preserve">Фильтэлемент б/н </t>
  </si>
  <si>
    <t>Фитинг 10х20 1/8</t>
  </si>
  <si>
    <t>Фланец 1-100-10 Ст.20 ГОСТ 12821-80</t>
  </si>
  <si>
    <t>Фланец 1-100-25 Ст.20 ГОСТ 12821-80</t>
  </si>
  <si>
    <t>Фланец 1-50-10 Ст.20 ГОСТ 12821-80</t>
  </si>
  <si>
    <t>Фланец 1-65-25/40 Ст.20 ГОСТ 12821-80</t>
  </si>
  <si>
    <t>Фланец 1-80-16 Ст.20 ГОСТ 12821-80</t>
  </si>
  <si>
    <t>Фланец 2-65-25/40 Ст.20 ГОСТ 12821-80</t>
  </si>
  <si>
    <t>Фланец 2-80-40 Ст.20 ГОСТ 12821-80</t>
  </si>
  <si>
    <t>Фланец 34</t>
  </si>
  <si>
    <t>Фланец 3-50-6 Ст.20 ГОСТ 12821-80</t>
  </si>
  <si>
    <t>Фланец 3-65-25/40 Ст.20 ГОСТ 12821-80</t>
  </si>
  <si>
    <t>Фланец 3-80-40 Ст.20 ГОСТ 12821-80</t>
  </si>
  <si>
    <t>Фланец Ду 112</t>
  </si>
  <si>
    <t>фланец Ду 135</t>
  </si>
  <si>
    <t>Фланец ДУ 14</t>
  </si>
  <si>
    <t>Фланец Ду 16</t>
  </si>
  <si>
    <t>фланец Ду 165</t>
  </si>
  <si>
    <t>Фланец Ду 33</t>
  </si>
  <si>
    <t>фланец Ду 45</t>
  </si>
  <si>
    <t>Фланец Ду 56</t>
  </si>
  <si>
    <t>фланец Ду 60</t>
  </si>
  <si>
    <t>Фланец Ду 74</t>
  </si>
  <si>
    <t>Фланец Ду 86</t>
  </si>
  <si>
    <t>Фланец Ду100</t>
  </si>
  <si>
    <t>Фланец Ду12</t>
  </si>
  <si>
    <t>Фланец ДУ250</t>
  </si>
  <si>
    <t>Фланец Ду280</t>
  </si>
  <si>
    <t xml:space="preserve">Фланец соеденительный Ду80 </t>
  </si>
  <si>
    <t>Фланец соеденительный 132,100,00,00,00</t>
  </si>
  <si>
    <t>Фланец соеденительный U200</t>
  </si>
  <si>
    <t>Фланец соеденительный U55,110</t>
  </si>
  <si>
    <t xml:space="preserve">Фланец соеденительный </t>
  </si>
  <si>
    <t>Фланец соеденительный ДУ250</t>
  </si>
  <si>
    <t>Фланец соединительный 200.16.00.00.00</t>
  </si>
  <si>
    <t>Фланец соединительный 55,160,00,00,00</t>
  </si>
  <si>
    <t>Фланец соединительный 75.160.00.00.00.</t>
  </si>
  <si>
    <t>Фланец соединительный U132.100.00.00</t>
  </si>
  <si>
    <t>Фланца разного диаметра</t>
  </si>
  <si>
    <t>Фильтр маслянный Р554105 Donaldson</t>
  </si>
  <si>
    <t>Холодильник Айсберг Смоленск-8</t>
  </si>
  <si>
    <t>Хомут 100-108</t>
  </si>
  <si>
    <t>Хомут 102-114</t>
  </si>
  <si>
    <t>Хомут 110-115</t>
  </si>
  <si>
    <t>Хомут 121-130</t>
  </si>
  <si>
    <t>Хомут 12-22</t>
  </si>
  <si>
    <t>Хомут 135-148</t>
  </si>
  <si>
    <t>Хомут 150</t>
  </si>
  <si>
    <t>Хомут 150-180</t>
  </si>
  <si>
    <t>Хомут 158-170</t>
  </si>
  <si>
    <t>Хомут 210</t>
  </si>
  <si>
    <t>Хомут 225</t>
  </si>
  <si>
    <t>Хомут 25-28</t>
  </si>
  <si>
    <t>Хомут 26-34</t>
  </si>
  <si>
    <t>Хомут 315</t>
  </si>
  <si>
    <t>Хомут 32-35</t>
  </si>
  <si>
    <t>Хомут 38-44</t>
  </si>
  <si>
    <t>Хомут 400</t>
  </si>
  <si>
    <t>Хомут 40-60</t>
  </si>
  <si>
    <t>Хомут 45-51</t>
  </si>
  <si>
    <t>Хомут 46-56</t>
  </si>
  <si>
    <t>Хомут 50-60</t>
  </si>
  <si>
    <t>Хомут 60-64</t>
  </si>
  <si>
    <t>Хомут 70-90</t>
  </si>
  <si>
    <t>Хомут 74-76</t>
  </si>
  <si>
    <t>Хомут 74-80</t>
  </si>
  <si>
    <t>Хомут 83-93</t>
  </si>
  <si>
    <t>Хомут 85-95</t>
  </si>
  <si>
    <t>Хомут 90-102</t>
  </si>
  <si>
    <t>Хомут 90-110</t>
  </si>
  <si>
    <t>хомут norma 110-130</t>
  </si>
  <si>
    <t>хомут norma 30-45</t>
  </si>
  <si>
    <t>хомут norma 40-60</t>
  </si>
  <si>
    <t>хомут norma 80-100</t>
  </si>
  <si>
    <t>Центробежный вентилятор ВЦ-1446</t>
  </si>
  <si>
    <t>Частотный преобраз.FC 102 (160 kW) Данфосс</t>
  </si>
  <si>
    <t xml:space="preserve">Шайба м10 пружинная </t>
  </si>
  <si>
    <t>Шайба м2</t>
  </si>
  <si>
    <t>Шайба м20</t>
  </si>
  <si>
    <t xml:space="preserve">Шайба м24 </t>
  </si>
  <si>
    <t>Шайба м25</t>
  </si>
  <si>
    <t>Шайба м27</t>
  </si>
  <si>
    <t>Шайба м30</t>
  </si>
  <si>
    <t>Шайба м5</t>
  </si>
  <si>
    <t xml:space="preserve">Шайба м6 </t>
  </si>
  <si>
    <t>Шайбы разных диаметров</t>
  </si>
  <si>
    <t>Шкив SPB 160х5</t>
  </si>
  <si>
    <t>Шкив SPB 200х5</t>
  </si>
  <si>
    <t>Шкив SPB 280х5</t>
  </si>
  <si>
    <t>Шкив SPZ 280х8</t>
  </si>
  <si>
    <t>Шкив SPС 212х5</t>
  </si>
  <si>
    <t>Шкив SPС 224х5</t>
  </si>
  <si>
    <t>Шкив SPС 236х5</t>
  </si>
  <si>
    <t>Шкив SPС 280х5</t>
  </si>
  <si>
    <t>Шкив SPС 300х5</t>
  </si>
  <si>
    <t>Шкив SPС 450х6</t>
  </si>
  <si>
    <t>Шина N "ноль" в корп изол на DIN-рейку ШНИ-6х9-10-У2-С</t>
  </si>
  <si>
    <t>Шкаф Rittal SE 5830.500 600x1800x400</t>
  </si>
  <si>
    <t>Шкаф U22</t>
  </si>
  <si>
    <t>Шкаф U55-90</t>
  </si>
  <si>
    <t>Шкаф метал U-110-160</t>
  </si>
  <si>
    <t>Шкаф металический платенной 1200х1900</t>
  </si>
  <si>
    <t>Шкаф металлический DF5004</t>
  </si>
  <si>
    <t xml:space="preserve">Шкаф отдельный  ВхШхГ=1800х800х400 мм </t>
  </si>
  <si>
    <t>Шкаф столярный металл 2000х500</t>
  </si>
  <si>
    <t xml:space="preserve">Шкаф управления в сборе </t>
  </si>
  <si>
    <t>Шкаф электрический 30х45</t>
  </si>
  <si>
    <t>Шкаф электрический 40х30</t>
  </si>
  <si>
    <t>Шкаф электрический 50х60</t>
  </si>
  <si>
    <t>Шкаф электрический 540х750</t>
  </si>
  <si>
    <t>Шкаф электрический 65х45</t>
  </si>
  <si>
    <t>Шкаф электрический 65х60</t>
  </si>
  <si>
    <t>Шкаф электрический 7,5-11</t>
  </si>
  <si>
    <t>Шкаф электрический 95х50</t>
  </si>
  <si>
    <t>Шкаф электрический shcneider NSY33D6625P</t>
  </si>
  <si>
    <t xml:space="preserve">Шкив </t>
  </si>
  <si>
    <t>Шкив 400х5</t>
  </si>
  <si>
    <t>Шланг 20х20х16</t>
  </si>
  <si>
    <t>Шланг 40х515</t>
  </si>
  <si>
    <t>Шланг ДУ20</t>
  </si>
  <si>
    <t>Шланг полиуретановый 10х8</t>
  </si>
  <si>
    <t>Шланги для пневмоинструмента с БРм</t>
  </si>
  <si>
    <t>Штабеллер электрический OTTO KURTBACH ES1655 №50479151 2008 гв</t>
  </si>
  <si>
    <t xml:space="preserve">Шумоизоляция </t>
  </si>
  <si>
    <t xml:space="preserve">Шумоизоляция U200.030.00.00.0U-2J U/ 15VJ-160)х2 </t>
  </si>
  <si>
    <t xml:space="preserve">Шумоизоляция изотон </t>
  </si>
  <si>
    <t xml:space="preserve">Шумоизоляция Изотон U55.000-01 </t>
  </si>
  <si>
    <t>Щит автоматики 30х30 осушителя</t>
  </si>
  <si>
    <t>Щит автоматики 40х40</t>
  </si>
  <si>
    <t>Щит автоматики АКГ 0,25-0,2/40 СТ024 Нитротех</t>
  </si>
  <si>
    <t>Щит автоматики осушителя 40х60</t>
  </si>
  <si>
    <t>Эл.двигатель вентилятора 370х4</t>
  </si>
  <si>
    <t>Эл.двигатель ЭЛДИН 11 кВТ</t>
  </si>
  <si>
    <t>Эл.двигатель ЭЛДИН 7,5 кВт</t>
  </si>
  <si>
    <t>Эл.шкаф  ЩмП-07 УХЛ2  (1400х650х285)</t>
  </si>
  <si>
    <t>Эл/дв.   (4,0;1410;380)  (ГОСТ) лапы</t>
  </si>
  <si>
    <t>Эл/дв.   (7,5;3000;380/660)  Siemens  фланец</t>
  </si>
  <si>
    <t>Электрика (неустановленная)</t>
  </si>
  <si>
    <t>Электродвигатель 11 кВт новый</t>
  </si>
  <si>
    <t>Электродвигатель 18,5 кВт новый</t>
  </si>
  <si>
    <t>Электродвигатель 4 кВт 1500 об</t>
  </si>
  <si>
    <t>Электродвигатель 5,5 кВт новый</t>
  </si>
  <si>
    <t>Электродвигатель 55 кВт новый</t>
  </si>
  <si>
    <t>Электродвигатель ELDIN 11 кВт</t>
  </si>
  <si>
    <t>Электродвигатель ELDIN 15 кВт</t>
  </si>
  <si>
    <t>Электродвигатель ELDIN 22 кВт</t>
  </si>
  <si>
    <t>Электродвигатель ELDIN 37 кВт</t>
  </si>
  <si>
    <t>Электродвигатель ELDIN А90L6У3 380 IM1001 S1 925об/мин 1,5 кВт</t>
  </si>
  <si>
    <t xml:space="preserve">Электродвигатель ЭЛДИН 11 кВт новый </t>
  </si>
  <si>
    <t>Электродвигатель ЭЛДИН 18,5 кВт ноавый</t>
  </si>
  <si>
    <t xml:space="preserve">Электронасос 32-31 </t>
  </si>
  <si>
    <t>Электросварочный аппарат ТДм-400 СУ</t>
  </si>
  <si>
    <t>Электрошкаф 11204</t>
  </si>
  <si>
    <t>Электрошкаф U11-22</t>
  </si>
  <si>
    <t>Электрошкаф U-55-90</t>
  </si>
  <si>
    <t>Электрошкаф UR11-15</t>
  </si>
  <si>
    <t>Электрощит ЯБ3-400-2-У3</t>
  </si>
  <si>
    <t>Элемент  C238-F12/3 (82578685/262428)</t>
  </si>
  <si>
    <t>Элемент  C238-F12/3 (82698464/302656)</t>
  </si>
  <si>
    <t>Элемент AAP1401581-02197</t>
  </si>
  <si>
    <t>Элемент AAP3403893-00416</t>
  </si>
  <si>
    <t>Элемент фильтрующий MX2-F10 (82578685/262428)</t>
  </si>
  <si>
    <t>Элемент фильтрующий MX2-F10 (82698464/302656)</t>
  </si>
  <si>
    <t>Элетромотор YSL 18</t>
  </si>
  <si>
    <t>Этиленгликоль</t>
  </si>
  <si>
    <t xml:space="preserve"> 02.02.2022</t>
  </si>
  <si>
    <t xml:space="preserve"> 31.12.2018</t>
  </si>
  <si>
    <t xml:space="preserve"> 02.02.2022      
</t>
  </si>
  <si>
    <t>нет данных</t>
  </si>
  <si>
    <t>https://samara.compumir.ru/obogrevateli-dlja-shkafov-avtomatiki-osha?ysclid=ll0mjud6pf854104124</t>
  </si>
  <si>
    <t>https://comtt.ru/wabco/4324332810?ysclid=ll0m1mwfhn169674242</t>
  </si>
  <si>
    <t>https://oktant.ru/catalog/elektrooborudovanie/oborudovanie_pitaniya/transformatory_napryazheniya/odnofaznyy_transformator_ndk_100va_400_230_24_12_chint/?ysclid=ll0m46ax8n531732745</t>
  </si>
  <si>
    <t>https://chintstore.ru/oborudovanie-signalizatsii-i-upravleniya/255506/?ysclid=ll0m6lf0v2377138921</t>
  </si>
  <si>
    <t>https://www.avito.ru/ekaterinburg/remont_i_stroitelstvo/airmaster_q1_kontroller_2493151402</t>
  </si>
  <si>
    <t>http://energopromresurs.ru/kompressori/kontroller-remeza-mpu-logik-104.html</t>
  </si>
  <si>
    <t>https://www.ebay.com/itm/FLUID-POWER-ENERGY-A1110V-UNMP-/233324048702</t>
  </si>
  <si>
    <t>https://euro-avtomatika.ru/product/schneider-electric-ezc250n3160-3p3t-avt-vykl-ezc250n-25ka-400v-160-a/</t>
  </si>
  <si>
    <t>https://www.etm.ru/cat/nn/9693535?city=77</t>
  </si>
  <si>
    <t>https://iek-rus.ru/kontaktor-kti-5150-150a-230v-as3-iek/</t>
  </si>
  <si>
    <t>https://iek-rus.ru/kontaktor-kti-5265-265a-230v-as3-iek/</t>
  </si>
  <si>
    <t>https://www.inkomos.ru/catalog/kontaktory_i_puskateli/kontaktory/kontaktor_schneider_electric_easypact_tvs_3p_250a_400_110v_ac_lc1e250f5.html</t>
  </si>
  <si>
    <t>https://aerocompressors.ru/katalog_produkcii/podgotovka-szhatogo-vozduha/kondensatootvodchiki/kondensatootvodchiki_jorc/tajmernyj_kondensatootvodchik_jorc_ez1/</t>
  </si>
  <si>
    <t>https://www.vseinstrumenti.ru/product/avtomaticheskij-slivnoj-klapan-dlya-skvazhiny-1-2-unipump-45582-1197302/</t>
  </si>
  <si>
    <t>https://www.welding-russia.ru/catalog.html?itemid=16987</t>
  </si>
  <si>
    <t>https://запчасти-к-котлам.рф/bak-rasshiritelnyij-10-l.-lmb-39836720</t>
  </si>
  <si>
    <t>https://samara.rti-service.ru/shop/aksessuary-furnitura/toplivnye-baki/bak-toplivnyj-10-litrov-sinij/</t>
  </si>
  <si>
    <t>https://samara.autotc.ru/product/1000138189/</t>
  </si>
  <si>
    <t>https://samara.leroymerlin.ru/product/gazovyy-ballon-s-ventilem-vb-2-s-predohranitelnym-klapanom-12-l-82910765/</t>
  </si>
  <si>
    <t>https://samara.aholod.ru/item/freon-khladagent-r-407-c-s-ventilem-servisnyy-1250-gramm-800-gramm/</t>
  </si>
  <si>
    <t>https://www.rvkvent.ru/catalog/round/round-bandage-galvanized-rolled/</t>
  </si>
  <si>
    <t>https://armatron.ru/blok-klapannyy-elemer-bk-e12-pn40-mpa-1-2-5-m-0-m-02-npp-elemer</t>
  </si>
  <si>
    <t>https://iek-rus.ru/format_panel_bokovaya_2000kh600mm_ip54_2sht_kompl_iek/</t>
  </si>
  <si>
    <t>https://kitparts.ru/zapchasti/great-wall/great-wall-peri/panel-diffuzora-ramki-radiatora-pravaya-5514012-m00/</t>
  </si>
  <si>
    <t>https://krepcom.ru/catalog/bolty-razdel/vint_bolt_din_912_m10kh65_klass_prochnosti_8_8.htm</t>
  </si>
  <si>
    <t>https://www.mir-krepega.ru/?digiSearch=true&amp;term=Болты%206Х45&amp;params=%7Csort%3DDEFAULT&amp;utm_source=yandex&amp;utm_medium=cpc&amp;utm_campaign=81729640&amp;utm_content=13257220681&amp;utm_term=Болты%206%2045%20цена.desktop.Самара&amp;block=premium.1&amp;roistat=direct1_search_13257220681_Болты%206%2045%20цена&amp;roistat_referrer=none&amp;roistat_pos=premium_1&amp;yclid=16563574255992176639</t>
  </si>
  <si>
    <t>https://www.mir-krepega.ru/?digiSearch=true&amp;term=Болты%208Х180&amp;params=%7Csort%3DDEFAULT&amp;utm_source=yandex&amp;utm_medium=cpc&amp;utm_campaign=81729640&amp;utm_content=13257220706&amp;utm_term=Болты%208%20180%20цена.desktop.Самара&amp;block=premium.1&amp;roistat=direct1_search_13257220706_Болты%208%20180%20цена&amp;roistat_referrer=none&amp;roistat_pos=premium_1&amp;yclid=13615253228681428991</t>
  </si>
  <si>
    <t>https://krepcom.ru/catalog/bolty-razdel/bolt_m8kh1kh20_din_961_s_polnoy_melkoy_rezboy_klass_prochnosti_10_9_otsinkovannyy.htm</t>
  </si>
  <si>
    <t>https://krepcom.ru/catalog/bolty-razdel/bolt_shestigrannyy_m8kh40_din_960_s_nepolnoy_melkoy_rezboy_shag_1_mm_vysokoprochnyy_10_9.htm</t>
  </si>
  <si>
    <t>https://samara.krepi-mir.ru/catalog/krepezh/dyuymovyy_krepezh/bolty_dyuymovye/bolt_shestigrannyy_dyuymovaya_rezba_din_933_unc_prochnost_8_8_tsink/20301/</t>
  </si>
  <si>
    <t>https://samara.aton40.ru/product/bolt-m10kh110-5-8-ots-gost7798-70-p-r-10-sht-/</t>
  </si>
  <si>
    <t>https://www.mir-krepega.ru/prod/bolt-iso-4017-din-933-m-10x20-10-9-tsink/</t>
  </si>
  <si>
    <t>https://www.mir-krepega.ru/prod/bolt-gost-7798-din-933-m-10h25-pr-8-8-ots/</t>
  </si>
  <si>
    <t>https://www.mir-krepega.ru/prod/bolt-gost-7798-din-933-m-10h50-pr-8-8-ots/</t>
  </si>
  <si>
    <t>https://www.mir-krepega.ru/prod/bolt-gost-7798-din-933-m-12h120-pr-8-8-ots/</t>
  </si>
  <si>
    <t>https://www.mir-krepega.ru/prod/bolt-gost-7798-din-933-m-12h35-pr-8-8-ots/</t>
  </si>
  <si>
    <t>https://www.mir-krepega.ru/prod/bolt-gost-7798-din-933-m-10h85-pr-8-8-ots/</t>
  </si>
  <si>
    <t>https://www.mir-krepega.ru/prod/bolt-din-931-m-6x35-10-9-tsink/</t>
  </si>
  <si>
    <t>https://www.mir-krepega.ru/prod/bolt-din-931-m-6x40-10-9-tsink/</t>
  </si>
  <si>
    <t>https://www.mir-krepega.ru/prod/bolt-iso-4017-din-933-m-10h45-10-9-b-p/</t>
  </si>
  <si>
    <t>https://www.mir-krepega.ru/prod/bolt-gost-7798-din-933-m-12h60-pr-8-8-ots/</t>
  </si>
  <si>
    <t>https://www.mir-krepega.ru/prod/bolt-gost-7798-din-933-m-12h70-pr-8-8-ots/</t>
  </si>
  <si>
    <t>https://www.mir-krepega.ru/prod/bolt-gost-7798-din-933-m-16h120-pr-8-8-ots/</t>
  </si>
  <si>
    <t>https://www.mir-krepega.ru/prod/bolt-gost-7798-din-933-m-16h45-pr-8-8-ots/</t>
  </si>
  <si>
    <t>https://www.mir-krepega.ru/prod/bolt-gost-7798-din-933-m-20h90-pr-8-8-ots/</t>
  </si>
  <si>
    <t>https://www.mir-krepega.ru/prod/bolt-gost-7798-din-933-m-16h50-pr-8-8-ots/</t>
  </si>
  <si>
    <t>https://www.mir-krepega.ru/prod/bolt-gost-7798-din-931-m-10h60-8-8-ots/</t>
  </si>
  <si>
    <t>https://www.mir-krepega.ru/prod/bolt-gost-7798-din-931-m-10h70-8-8-ots/</t>
  </si>
  <si>
    <t>https://www.mir-krepega.ru/prod/bolt-gost-7798-din-931-m-12h30-8-8-ots/</t>
  </si>
  <si>
    <t>https://www.mir-krepega.ru/prod/bolt-gost-7798-din-931-m-12h40-8-8-ots/</t>
  </si>
  <si>
    <t>https://www.mir-krepega.ru/prod/bolt-iso-4017-din-933-m-10h80-10-9-b-p/</t>
  </si>
  <si>
    <t>https://www.mir-krepega.ru/prod/bolt-iso-4017-din-933-m-12h45-10-9-b-p/</t>
  </si>
  <si>
    <t>https://www.mir-krepega.ru/prod/bolt-iso-4017-din-933-m-12h50-10-9-b-p/</t>
  </si>
  <si>
    <t>https://www.mir-krepega.ru/prod/bolt-iso-4017-din-933-m-12h55-10-9-b-p/</t>
  </si>
  <si>
    <t>https://www.mir-krepega.ru/prod/bolt-iso-4017-din-933-m-16h25-10-9-b-p/</t>
  </si>
  <si>
    <t>https://samara.aton40.ru/product/bolt-m16kh20-5-8-ots-gost7798-70-20-sht-/</t>
  </si>
  <si>
    <t>https://samara.aton40.ru/product/bolt-m16kh30-8-8-ots-gost7798-70-15-sht-/</t>
  </si>
  <si>
    <t>https://samara.aton40.ru/product/bolt-m16kh40-5-8-ots-gost7798-70-p-r-10-sht-/</t>
  </si>
  <si>
    <t>https://samara.aton40.ru/product/bolt-m16kh70-5-8-ots-gost7798-70-5-sht-/</t>
  </si>
  <si>
    <t>https://samara.tatmetiz.ru/shop/krepezh/bolty/bolt/bolt-m20-h100-kp-8-8-din-933-oc-up-15-kg-52-sht-tk-4e4d3090.html</t>
  </si>
  <si>
    <t>https://samara.aton40.ru/product/bolt-m20kh140-5-8-ots-gost7798-70-p-r-1-sht-/</t>
  </si>
  <si>
    <t>https://samara.aton40.ru/product/bolt-m20kh60-gost-7798-70-/</t>
  </si>
  <si>
    <t>https://samara.aton40.ru/product/bolt-m20kh65-5-8-ots-gost7798-70-p-r-5-sht-/</t>
  </si>
  <si>
    <t>https://www.mir-krepega.ru/prod/bolt-gost-7798-din-933-m-30h80-pr-8-8-ots/</t>
  </si>
  <si>
    <t>https://www.mir-krepega.ru/prod/bolt-gost-7798-din-933-m-6h16-pr-8-8-ots/</t>
  </si>
  <si>
    <t>https://www.mir-krepega.ru/prod/bolt-gost-7798-din-933-m-6h20-pr-8-8-ots/</t>
  </si>
  <si>
    <t>https://www.mir-krepega.ru/prod/bolt-gost-7798-din-933-m-6h40-pr-8-8-ots/</t>
  </si>
  <si>
    <t>https://www.mir-krepega.ru/prod/bolt-gost-7798-din-933-m-8h45-pr-8-8-ots/</t>
  </si>
  <si>
    <t>https://letfix.ru/?ysclid=ll0ntwvgcn157762354</t>
  </si>
  <si>
    <t>https://metizium.ru/product/bolt-s-shestigrannoy-golovkoy-gost-7798-70-7805-70-22x85</t>
  </si>
  <si>
    <t>https://samara.aton40.ru/product/bolt-m24kh120-5-8-ots-gost7798-70-p-r-1-sht-/</t>
  </si>
  <si>
    <t>https://samara.aton40.ru/product/bolt-m24kh160-8-8-gost-7798-70-1-sht-/</t>
  </si>
  <si>
    <t>https://samarskaya-oblast.promportal.su/goods/17280019/bolt-m24h60-100-cink-gost-7798-70-7805-70din931-933.htm</t>
  </si>
  <si>
    <t>https://letfix.ru/shop/fasteners/bolts/ocink_bolt_m27x50.html</t>
  </si>
  <si>
    <t>https://www.rusboltspb.ru/goods/41196467-bolt_04_010_din_933_8_8_zn</t>
  </si>
  <si>
    <t>https://letfix.ru/shop/fasteners/bolts/ocink_bolt_m4x40.html</t>
  </si>
  <si>
    <t>https://samara.aton40.ru/product/bolt-m5kh45-8-8-ots-din933-100-sht-/</t>
  </si>
  <si>
    <t>https://www.mir-krepega.ru/prod/bolt-gost-7798-din-933-m-6h110-8-8-b-p/</t>
  </si>
  <si>
    <t>https://www.mir-krepega.ru/prod/bolt-gost-7798-din-933-m-6h120-8-8-b-p/</t>
  </si>
  <si>
    <t>https://www.mir-krepega.ru/prod/bolt-gost-7798-din-931-m-6h25-8-8-ots/</t>
  </si>
  <si>
    <t>https://www.mir-krepega.ru/prod/bolt-iso-4017-din-933-m-6h30-10-9-b-p/</t>
  </si>
  <si>
    <t>https://www.mir-krepega.ru/prod/bolt-iso-4017-din-933-m-8h45-10-9-b-p/</t>
  </si>
  <si>
    <t>https://www.mir-krepega.ru/prod/bolt-iso-4017-din-933-m-8h35-10-9-b-p/</t>
  </si>
  <si>
    <t>https://www.mir-krepega.ru/prod/bolt-iso-4017-din-933-m-8h60-10-9-b-p/</t>
  </si>
  <si>
    <t>https://www.mir-krepega.ru/prod/bolt-gost-7798-din-931-m-8h20-8-8-ots/</t>
  </si>
  <si>
    <t>https://www.mir-krepega.ru/prod/bolt-gost-7798-din-931-m-8h30-8-8-ots/</t>
  </si>
  <si>
    <t>https://www.mir-krepega.ru/prod/bolt-din-6921-m-6h25-8-8-ots/</t>
  </si>
  <si>
    <t>https://www.mir-krepega.ru/prod/bolt-din-931-m-8x40-10-9-tsink/</t>
  </si>
  <si>
    <t>https://www.mir-krepega.ru/prod/bolt-gost-7798-din-933-m-8h65-pr-8-8-ots/</t>
  </si>
  <si>
    <t>https://www.etm.ru/cat/nn/9745549?city=77</t>
  </si>
  <si>
    <t>https://www.komus.ru/katalog/bumaga-i-bumazhnye-izdeliya/bumaga-dlya-ofisnoj-tekhniki/formatnaya-bumaga/c/135000/f/1356=a3/?utm_referrer=https%3A%2F%2Fyandex.ru%2F</t>
  </si>
  <si>
    <t>https://венткороб.рф/product/воздуховод-круглый-прямошовный-d-100мм</t>
  </si>
  <si>
    <t>https://ebmpapst-rus.ru/catalog/ventilyator_ebmpapst_s4d315_ap10_30_osevoy/</t>
  </si>
  <si>
    <t>https://termofan.ru/product/ventilyator-osevoj-ebmpapst-s4d350-bn08-31/</t>
  </si>
  <si>
    <t>https://ebmpapst-rus.ru/catalog/ventilyator_ebmpapst_a4d350_ar06_01_osevoy/</t>
  </si>
  <si>
    <t>https://ebmpapst-rus.ru/catalog/ventilyator_ebmpapst_a4e315_ap18_02_osevoy/</t>
  </si>
  <si>
    <t>https://ebmpapst-rus.ru/catalog/ventilyator_ebmpapst_r2e250_ra50_09_tsentrobezhnyy/</t>
  </si>
  <si>
    <t>https://vent-el.ru/catalog/p_osevoy_ventilyator_ebmpapst_s4d400_ap12_04/?yclid=10709803578897989631</t>
  </si>
  <si>
    <t>https://promelvent.ru/katalog-produkcii/ventilyacionnoe-oborudovanie-i-kondicionirovanie/ventilyatory/ventilyatory-rossijskogo-proizvodstva/osevye/vo-12-303/osevoj-ventilyator-vo-12-303-4/?utm_source=yandex&amp;utm_medium=cpc&amp;utm_campaign=Ventilyatory_Aktualnoe_GEO_Torgovaya_RK_73680333&amp;utm_content=gid:4892574344%7Cadid:12048444298%7Cpos:2%7Cpos_type:premium&amp;utm_term=&amp;roistat=direct5_search_12048444298_&amp;roistat_referrer=none&amp;roistat_pos=premium_2&amp;yclid=11832239002272399359</t>
  </si>
  <si>
    <t>https://schneider-russia.com/kontrol-klimata/ventilyaciya-vozduha/vypusknaya-reshetka-125h125-cvet-ral7035</t>
  </si>
  <si>
    <t>https://www.vseinstrumenti.ru/product/vetro-vlagozaschitnaya-trehslojnaya-membrana-izospan-am-35-m2-11-02-00-10-23-090-0000-1600-01-3313788/?utm_source=yandex&amp;utm_medium=cpc&amp;utm_campaign=Tovarnaya_kampaniya_Tovary_ot_1000_do_5000_rub&amp;utm_content=13282483142&amp;utm_term=ST%3Asearch%7CS%3Anone%7CAP%3Ano%7CPT%3Apremium%7CP%3A3%7CDT%3Adesktop%7CRI%3A51%7CCI%3A78798942%7CGI%3A5030773016%7CPI%3A7%7CAI%3A13282483142%7CRT%3A7%7CKW%3A%7CRN%3AСамара&amp;yclid=6902303313498734591</t>
  </si>
  <si>
    <t>https://supply24.online/mehanicheskie-elementy/vibroamortizator/vibroamortizator-m8-o-40mm-elesaganter-dvc3-40-33-30m8-5</t>
  </si>
  <si>
    <t>https://www.vseinstrumenti.ru/product/rezinometallicheskij-bufer-altervia-a00006-16003003008-4483956/</t>
  </si>
  <si>
    <t>https://www.mir-krepega.ru/prod/vint-din-912-m-24h80-12-9-b-p/</t>
  </si>
  <si>
    <t>https://www.mir-krepega.ru/prod/vint-din-7991-m-6h14-10-9-ots/</t>
  </si>
  <si>
    <t>https://www.mir-krepega.ru/prod/vint-din-912-m-6h20-8-8-ots/</t>
  </si>
  <si>
    <t>https://www.virage24.ru/shop/vint-pokrytyy-polukrug-m8-26/</t>
  </si>
  <si>
    <t>https://1001krep.ru/din-7985-vint-s-krestoobraznym-shlicem-m2x4-artikul-66596</t>
  </si>
  <si>
    <t>https://www.enterteh.ru/goods/247682222-vintovoy_blok_evo3_nk_v113_rotorcomp_dlya_kompressora</t>
  </si>
  <si>
    <t>https://iteropro.ru/buy/modul_kompaktnyy_evo6_nk_v001_220v_ac/</t>
  </si>
  <si>
    <t>https://airmash.org/odnostupenchatyj-vintovoj-blok-sca-25-gr-47-43</t>
  </si>
  <si>
    <t>https://www.remeza.com/</t>
  </si>
  <si>
    <t>https://iteropro.ru/buy/blok_vintovoy_sca_14_gr_56_34/</t>
  </si>
  <si>
    <t>https://kentek.ru/catalog/filtry-dlya-kompressorov/separator-air-oil/separator-vozdukh-maslo-sotras/db2126/</t>
  </si>
  <si>
    <t>https://samara.leroymerlin.ru/product/ugol-vnutrenniy-dlya-kabel-kanala-iek-60x40-mm-cvet-belyy-4-sht-82377805/?utm_referrer=https%3A%2F%2Fyandex.ru%2F</t>
  </si>
  <si>
    <t>https://shlangi-vozduhovody.ru/catalog/iz-poliuretana-putpu/diametr-125spmm</t>
  </si>
  <si>
    <t>http://i-filter.online/component/virtuemart/search/results,1-0?keyword=121+233+701&amp;limitstart=0&amp;option=com_virtuemart&amp;view=category&amp;virtuemart_category_id=0</t>
  </si>
  <si>
    <t>https://onlyfork.com/zapchasti-dlya-to/filtr-vozdushnyy/vozdushnyy-filtr-heli-nissan-a-seriesk-series-cpcd20-30-j01a15-g2559102551/</t>
  </si>
  <si>
    <t>https://traktortula.ru/shop/elementy-filtruyuschie-difa-donaldson-tsn-i-pr/elementy-filtruyuschie-vozdushnye/filtr-vozdushnyy-traktora-k-701-k-701a-k-700a-difa-4343-m-fp207-1-21-eko-01-63/</t>
  </si>
  <si>
    <t>https://indstr.ru/raskhodnye-materialy/filtry-dlya-vintovykh-kompressorov-kraftmann/vozdushnye-filtry-kraftmann/vozdushnyy-filtr-kraftmann-17201203/</t>
  </si>
  <si>
    <t>https://indstr.ru/raskhodnye-materialy/filtry-dlya-vintovykh-kompressorov-kraftmann/vozdushnye-filtry-kraftmann/vozdushnyy-filtr-kraftmann-67307730/</t>
  </si>
  <si>
    <t>https://www.ремень-приводной.рф/goods/116235122-vozdushny_filtr_712931536_dlya_kompressora_ukm_u_37</t>
  </si>
  <si>
    <t>http://i-filter.online/magazin/vozdushnye-filtry/sak7355-detail</t>
  </si>
  <si>
    <t>https://bernel.ru/1621054799</t>
  </si>
  <si>
    <t>https://skytruck.ru/foton-kommercheskie/filtry/korpus-vozdushnogo-filtra-foton-1041-foton-1069-s-filtrom-1106911900062</t>
  </si>
  <si>
    <t>https://www.kamwitel.ru/goods/230127478-filtr_vozdushny_kartridzhny_fvkart_bg_325_368_1000_r</t>
  </si>
  <si>
    <t>https://enstab.ru/transformatory-naprjazhenija/odnofaznie-transformatori-osm/osm1-0-16-220-110</t>
  </si>
  <si>
    <t>https://market.yandex.ru/product--elektromagnitnyi-klapan-3-4/1414487451?own-cards=888084%3A101417066766&amp;text=Клапан%20электромагнитный%20РМ-133СН%20G3%2F4%20D20%20(7321BCH00%20G3%2F4)&amp;cpc=d73jDlyGOEUBIetutiAndxoK9kcVgdFaNAOsEZkeFSur-dRPrWCCxP0lDxOgHpIuqAa1HCs7oIi0RMizFZr5dR1L_jWz2oYqci59rD_ItD5J_wB7wtUwtztGoNLJIgkRgfbepJQrzSmvRisNb-bR0mnmyys5G-466yZT2SonaUOuZ1ps9lWbTfSLGH9WD8ns0rWN9yE7VqueiWNaDdivv1DnPUSDK9iSNJLJEcYD-NEVlz_g5ysxXHgObU54GUvFTOuxeV7tyRAGdCvOuCAzBA%2C%2C&amp;rs=eJw9ULEOwVAAfI2IzQeIoaOEkHQu3mxilJC8T2lqsBCDMJgaqwghDaqowSCxmr2FSPyE3kksl8u9u3f3nuUm6sbFENqyYxS5Q4xqBq4eYYzOpxyjDIARFXEGFxfqBaCZQkpnwZ0eT1tAb8x7JFJqDY-YAyM_ZLYCZQVFhkDTZ7ZCPrH_qd8er8E9V3hU7QTPnR6PXX1uWHJD9Yh7Nty226MxCUVuwZ0MdN1FVrPdy3PVgu0WVjlvZkfwiyE9aeiqypYBlugm31Vk6sUN9QDKDSg7fK_LX22T3_ljU6TMJ9tL3GmFX2Elir0%2C&amp;sku=101417066766&amp;do-waremd5=3csPoqXzvK5VtnwprH_nvQ&amp;sponsored=1&amp;cpa=1&amp;nid=18060497</t>
  </si>
  <si>
    <t>https://www.remeza24.ru/catalog/zapchasti_vintovye_kompressori_remeza/klapany/vsasyvayushchie_klapana/4180100800/</t>
  </si>
  <si>
    <t>https://rutector.ru/products/4180100101-klapan-vsasivayshii-rh10e-230v-vmc-dlya-remeza</t>
  </si>
  <si>
    <t>https://tophydro.ru/goods/22041514/klapan-rh-5-v</t>
  </si>
  <si>
    <t>https://smk-ksk.ru/catalog/zapchasti/zapchasti-k-kompressornomu-oborudovaniyu/klapanyi/klapanyi-vpusknyie/6426</t>
  </si>
  <si>
    <t>https://euro-avtomatika.ru/product/phoenix-contact-3046401-ut-6-hesi-6-3x32-klemmy-dlya-ustanovki-predokhraniteley/</t>
  </si>
  <si>
    <t>https://www.smsm.ru/product/vd-306-u3-svarochnyy-vypryamitel-kavik/</t>
  </si>
  <si>
    <t>https://bochkamasla.ru/gidravlicheskoe-maslo-gazpromneft/839-gidravlicheskoe-maslo-gazpromneft-hydraulic-hvlp-68-205l.html</t>
  </si>
  <si>
    <t>https://www.mir-krepega.ru/prod/gayka-din-934-gost-5915-m-10h1-25-8-0-ots/</t>
  </si>
  <si>
    <t>https://www.mir-krepega.ru/prod/gayka-din-934-gost-5915-m-20-10-0-b-p/</t>
  </si>
  <si>
    <t>https://www.etm.ru/cat/nn/9866045</t>
  </si>
  <si>
    <t>https://spb.aton40.ru/product/gayka-shestigrannaya-m27-8-0-ots-gost5915-70-3-sht-/</t>
  </si>
  <si>
    <t>https://www.etm.ru/cat/nn/1383524</t>
  </si>
  <si>
    <t>https://iskm.ru/product/gvozdi-stroitelnye-35h90?utm_referrer=https%3A%2F%2Fyandex.ru%2Fproducts%2Fsearch%3Ftext%3D%25D0%25B3%25D0%25B2%25D0%25BE%25D0%25B7%25D0%25B4%25D0%25B8%2520%25D1%2583%25D0%25BF%25D0%25B0%25D0%25BA%25D0%25BE%25D0%25B2%25D0%25BA%25D0%25B0%2520%25D1%2586%25D0%25B5%25D0%25BD%25D0%25B0</t>
  </si>
  <si>
    <t>https://www.svarkatrade.ru/goods/29332723-svarochny_generator_gd_4002_400a_gd_4004</t>
  </si>
  <si>
    <t>https://www.bafus.ru/200166577/?utm_referrer=https%3A%2F%2Fyandex.ru%2Fproducts%2Fsearch%3Ftext%3D%25D0%2593%25D0%25B5%25D1%2580%25D0%25BC%25D0%25B5%25D1%2582%25D0%25B8%25D0%25BA%2520%25D1%2586%25D0%25B5%25D0%25BD%25D0%25B0</t>
  </si>
  <si>
    <t>https://henkel.fun/tproduct/1-156973378081-loctite-638?yclid=2481660295896104959</t>
  </si>
  <si>
    <t>https://magazin-teplovoda.ru/germetik-bond.php?kod=69210</t>
  </si>
  <si>
    <t>https://fastbox.su/item-i9212956081</t>
  </si>
  <si>
    <t>https://market.yandex.ru/product--udaliaemyi-silikonovyi-dvukhkomponentnyi-kompaund-germetik-step-m3-dlia-germetizatsii-raspredelitelnykh-korobok-0-5-kg/1881778256?cpc=jyN2QyQCIpzz8UKpGKCpSLxc300Db2rqNQWxTft7_pEGCJ4s0BWOt-45JYnR1chdbZiTytdojc6RltAj_wZaeeIfWvu5GiBd7drJGsh2ErfYpq5HKEU5GqD3lF4dT1DM2Glp3yygzS92R30EJx3_eLKcV2bMaij9jf9VBip1U9TnVFHhll8R43sF5515CCN2K9QEq_eHdQtYXLjjJ-orQplCdoU2qU7qbEvmo8YjqJIRHPwpmLD_vTnt80RnQeKFcPn91onAyBVY2k48AYW9vg%2C%2C&amp;from-show-uid=16907981982646526558600001&amp;sku=102063784075&amp;do-waremd5=SoHni4dpav2WIi5hKQq_Jg&amp;sponsored=1&amp;cpa=1</t>
  </si>
  <si>
    <t>https://market.yandex.ru/product--germetik-anles-kauchukovyi-belyi-40-ml/1756308140?cpc=FRNfbvU-SBTqg2qM5hQYe9Y4sHsnYaG2rZ_mQqnRP8V0JrIQj5wGsFnwA4dMTzTAYEc3kbO2PoBMYXcGq9yMUoPimkcxrC9eI5gpnBDC1LPW5t0EY-WZxdkdHOJw6-xdy_rR3QBoS4qgln3TcI2zP5HD3C47HEkYAboiiTQ_X9zHOQNOdR2rDKABSYxt8lrFO-lsyMmKmn1SR7ZasTupUqA5emwMvXj1oHtdUDRvQ8FOu4A-GNfeC5naHZPmVjSKUERjegmpqljJJ5OeFsLNGw%2C%2C&amp;from-show-uid=16907982893140332306500004&amp;sku=101769872258&amp;do-waremd5=9dcRko6JVAi7oD9WZmzqXA&amp;sponsored=1&amp;cpa=1</t>
  </si>
  <si>
    <t>https://www.vseinstrumenti.ru/product/mastika-rogneda-bkm-200-2-l-205615-1239355/</t>
  </si>
  <si>
    <t>https://topdetal.ru/catalog/avtozapchasti/detali_mashin/sistema_vypuska_gazov/glushitel_vaz_2112_avtoglushitel/?utm_referrer=https%3A%2F%2Fyandex.ru%2Fproducts%2Fsearch%3Ftext%3D%25D0%2593%25D0%25BB%25D1%2583%25D1%2588%25D0%25B8%25D1%2582%25D0%25B5%25D0%25BB%25D1%258C%2520%25D1%2586%25D0%25B5%25D0%25BD%25D0%25B0</t>
  </si>
  <si>
    <t>https://autopiter.ru/goods/6520120301540/kukmorskij-glushitel/id142548178</t>
  </si>
  <si>
    <t>https://snabline.com/shayba-grover-pruzhinnaya-din-127-forma-b-otsinkovannaya-stal-m10x10.2-mm-artikul-34301</t>
  </si>
  <si>
    <t>https://vin-tel.ru/catalog/vozdukhovody/gibkie/neizolirovannyy/gibkiy_vozdukhovod_neizolirovannyy_125_10m/</t>
  </si>
  <si>
    <t>https://pipe-etk.ru/product/truba-gofrirovannaya-zashchitnaya-dvustennaya-diametr-75-mm/</t>
  </si>
  <si>
    <t>https://pipe-etk.ru/product/truba-gofrirovannaya-zashchitnaya-dvustennaya-diametr-200-mm/</t>
  </si>
  <si>
    <t>https://www.etm.ru/cat/nn/4819954</t>
  </si>
  <si>
    <t>https://www.etm.ru/cat/nn/6474458</t>
  </si>
  <si>
    <t>https://1001krep.ru/shajba-din-127-m20-20-2x33-6x4mm-artikul-34311</t>
  </si>
  <si>
    <t>https://om-ek.ru/product/item/shayba_grover_m8_?utm_referrer=https%3A%2F%2Fyandex.ru%2Fproducts%2Fsearch%3Ftext%3D%25D0%2593%25D1%2580%25D0%25BE%25D0%25B2%25D0%25B5%25D1%2580%2520%25D0%25BC8%2520%25D1%2586%25D0%25B5%25D0%25BD%25D0%25B0</t>
  </si>
  <si>
    <t>https://avers-s.ru/catalog/lakokrasochnye_materialy_peny_germetiki_/grunty_emali_kraski/grunt_emal_po_rzhavchine_3_v_1_lyuks_seryy_2_2kg/</t>
  </si>
  <si>
    <t>https://market.yandex.ru/product--gruntovka-olecolor-gf-021/405821874?glfilter=14805551%3A1~1_101641029740&amp;glfilter=23674510%3A1~1_101641029740&amp;glfilter=14871214%3A14896295_101641029740&amp;own-cards=1218777%3A101641029740&amp;text=грунт-</t>
  </si>
  <si>
    <t>https://market.yandex.ru/</t>
  </si>
  <si>
    <t>https://lunda.ru/catalog/category/c13253/product/datchik-wika_1750.html?ysclid=ll0q8bpg2o176251690</t>
  </si>
  <si>
    <t>http://kub-privod.ru/magazin/product/elektrodvigatel-air-63v2-0-55kvt-3000ob-min-2081-komb?utm_campaign=2081040&amp;utm_content=price_10510_dvigateli_peremennogo_toka&amp;utm_medium=referral&amp;utm_source=www.pulscen.ru&amp;utm_terms=139931076_20230731140502</t>
  </si>
  <si>
    <t>https://cable.ru/engines/marka-5ai160s2.php#tab_parameters</t>
  </si>
  <si>
    <t>https://gruzovic.ru/catalogue/groups/elektrooborudovanie/dvigatel_zil130_bez_start_generat_kompr_vozd_fra.html</t>
  </si>
  <si>
    <t>https://remontnpo.ru/product/katalog-oborudovaniya/vozdukhorazdelitelnye-ustanovki-detandery-nasosy-szhizhennykh-gazov/detander-dpv-2-200-6-3m/</t>
  </si>
  <si>
    <t>https://www.ventkomfort.ru/diffuzor_dpu_m_250/</t>
  </si>
  <si>
    <t>https://www.ventmodern.ru/katalog/vozduho-raspredeliteli/diffuzory/potolochnyj-diffuzor-vihrevoj-kvd/diffuzor-potolochnyj-vihrevoj-kvd-710</t>
  </si>
  <si>
    <t>https://арктос.рус/product/diffuzor-1dkz-315/</t>
  </si>
  <si>
    <t>https://ventspets.ru/store/10003636/10003655/10003765/?pos=10233335</t>
  </si>
  <si>
    <t>https://promsnabob.ru/ventilyacionnoe-oborudovanie/promyshlennye-ventilyatory/radialnye-centrobezhnye/pylevye/vcp-7-40/5/7-5-kvt-1500-ob-min-skh-1/</t>
  </si>
  <si>
    <t>https://samara.rulonnie-shtory.ru/zhalyuzi/</t>
  </si>
  <si>
    <t>https://b-compressor.ru/product/remkomplekt-5000-chasov-dlya-kompressora-s415m-gt-1998-goda</t>
  </si>
  <si>
    <t>https://gaziteplo.ru/goods/zaglushka_1_g_nikel/</t>
  </si>
  <si>
    <t>https://gaziteplo.ru/goods/zaglushka_3_4_g_nikel/</t>
  </si>
  <si>
    <t>https://www.etm.ru/cat/nn/2061259?city=77</t>
  </si>
  <si>
    <t>https://tdnhi.ru/catalog/detali_truboprovoda/zaglushki/i_zaglushka_ellipticheskaja_~216/#</t>
  </si>
  <si>
    <t>https://tdnhi.ru/catalog/detali_truboprovoda/zaglushki/i_zaglushka_ellipticheskaja_~167/</t>
  </si>
  <si>
    <t>https://tdnhi.ru/catalog/detali_truboprovoda/zaglushki/i_zaglushka_ellipticheskaja_~320/</t>
  </si>
  <si>
    <t>https://gremir.ru/zaglushki-stalnye/ellipticheskie/stal-20/zaglushka-stalnaya-325h10-325-10/</t>
  </si>
  <si>
    <t>https://gaziteplo.ru/goods/zaglushka_3_8_g_nikel/?utm_referrer=https%3A%2F%2Fyandex.ru%2Fproducts%2Fsearch%3Ftext%3D%25D0%2597%25D0%25B0%25D0%25B3%25D0%25BB%25D1%2583%25D1%2588%25D0%25BA%25D0%25B0%25203%252F8%2520%25D1%2586%25D0%25B5%25D0%25BD%25D0%25B0</t>
  </si>
  <si>
    <t>https://samara.proconsim.ru/product/102100041/</t>
  </si>
  <si>
    <t>https://www.chipdip.ru/product/uzv3-003-04</t>
  </si>
  <si>
    <t>https://letfix.ru/shop/fasteners/rivets/stand_uvel_bort_kombin_al_stal_4-8x10.html</t>
  </si>
  <si>
    <t>https://samara.leroymerlin.ru/product/zamok-nakladnoy-omega-zn-1-82126220/</t>
  </si>
  <si>
    <t>https://dn.ru/zatvor/zatvor-ruchnoi/dendor/017w-ru16/dn65</t>
  </si>
  <si>
    <t>https://market.yandex.ru/product--zashchitnyi-kozhukh-125mm-dlia-ushm-pos-d-42-mm/1774981550?cpc=I_HCY1iRvH5Uu8G9LDCEYnuIo_5Vxv4h4ze0YTpUxRSqMBqyT9HJJux99Mkv71CcR-p0MlkrJwOWdUyWkNF7Ck3PjbGH1EM8QgWqvMIV0GpEkHIOohpjKU2FrXdd9wjdQ1jwJb65oKGb7MyEBR6YzjL0NICWJU3oxZIZtqKqAC3WlrS1mheaFh_z5Vgz1yN0_UarmygkHy4%2C&amp;clid=2445803&amp;distr_type=7&amp;utm_source=partner_network&amp;utm_medium=widget&amp;utm_campaign=2445803&amp;utm_term=product_name&amp;utm_content=models-4&amp;pp=914&amp;vid=2&amp;mclid=1002&amp;sku=101816118512&amp;do-waremd5=XtNAJWX1ywwGmNuoBZj2QQ&amp;cpa=1</t>
  </si>
  <si>
    <t>https://www.trubamax.ru/goods/182031879-perekhod_stalnoy_flantsevy_khf_du200kh100</t>
  </si>
  <si>
    <t>https://samara.leroymerlin.ru/product/otrazhayushchaya-izolyaciya-porileks-npe-lp-5-mm-15-m-82616274/</t>
  </si>
  <si>
    <t>https://market.yandex.ru/product--reversivnaia-pnevmodrel-rossvik-at-4041-klsg-at-4-sg/102081697819?cpc=XMRNogYcq42KewlA9mgeWEBBwtkYD1EE5lk9HmCr8qwWeP7BkjTCQBv3mDqu-LPAfd4fawQgDduDDS9gACY0Ts8Nkk49NYrk_LKxrFweAObLf8HoCj4RkoTh7XluJWIdRulrwO1HpipOD0B59YdSAYCgCq0kERUmrLLQ9hIO0u9hMPWR1ZByxnMX0Q4ToydHO7RqhoodRDPV5yA5NeJSPromvg1_rycAA5VLth7wsVxpqiDdtdWCu_QiwH-MLhYqluy3CWmMsasBANJCMYGrEQ%2C%2C&amp;from-show-uid=16908058247745157278206002&amp;sku=102081697819&amp;do-waremd5=uB_rvodTMNVUnmEFpkDf8A&amp;sponsored=1&amp;resale_goods=resale_new&amp;cpa=1</t>
  </si>
  <si>
    <t>https://www.vseinstrumenti.ru/product/pnevmaticheskij-shurupovert-tnt-air-at-4060a-2027213/</t>
  </si>
  <si>
    <t>https://www.chipdip.ru/product0/8018264908</t>
  </si>
  <si>
    <t>https://rosupack.org/products/folder/pnevmopistolety-i-nasadki</t>
  </si>
  <si>
    <t>https://voltra-air.ru/catalog/komplekty_sopel/gav_2000_r_2_5_/</t>
  </si>
  <si>
    <t>https://k-flex-st.ru/catalog/k_fonik/k_fonik_st_gk/3664/</t>
  </si>
  <si>
    <t>https://www.etm.ru/cat/nn/5218913</t>
  </si>
  <si>
    <t>https://www.directelectric.ru/catalog/product/187434/</t>
  </si>
  <si>
    <t>https://anbik.ru/metalcabellotky/item-59/</t>
  </si>
  <si>
    <t>https://www.elektrolight.ru/kabel-kanal/kabel-kanal-20kh10-elekor-ckk10-020-010-1-k01/</t>
  </si>
  <si>
    <t>https://samara.leroymerlin.ru/product/kabel-kanal-iek-home-40x25-mm-2-m-cvet-belyy-82411066/?utm_referrer=https%3A%2F%2Fyandex.ru%2F</t>
  </si>
  <si>
    <t>https://samara.leroymerlin.ru/product/kabel-kanal-iek-home-60x40-mm-2-m-cvet-belyy-82411067/</t>
  </si>
  <si>
    <t>https://этх.рф/magazin/product/kabel-kanal-magistralnyj-60h40-ecoline-18m-iek?utm_referrer=https%3A%2F%2Fyandex.ru%2Fproducts%2Fsearch%3Ftext%3D%25D0%259A%25D0%25B0%25D0%25B1%25D0%25B5%25D0%25BB%25D1%258C%2520%25D0%25BA%25D0%25B0%25D0%25BD%25D0%25B0%25D0%25BB%2520IEK%252060%252F40%252F2000</t>
  </si>
  <si>
    <t>https://kabel-s.ru/catalog/kgvvng-ls/kgvvng-ls-4x0-75/?yclid=9186982255889219583</t>
  </si>
  <si>
    <t>https://kabel-s.ru/catalog/kgvvng-ls/kgvvng-ls-5x1-5/?yclid=7124860786358091775</t>
  </si>
  <si>
    <t>https://market.yandex.ru/product--kabel-gibkii-kgvvng-a-ls-5x2-5/1753687826?glfilter=23674610%3A1~1_101724500906&amp;clid=966&amp;sku=101724500906&amp;offerid=i7QYg1kfO7gNYPBU9MKO4w&amp;cpa=1</t>
  </si>
  <si>
    <t>https://cable.ru/cable/marka-kipvevng_a_ls_3x2x0_78.php</t>
  </si>
  <si>
    <t>https://cable.ru/cable/marka-kipvevng_a_ls_7x2x0_78.php</t>
  </si>
  <si>
    <t>https://samara.leroymerlin.ru/product/provod-telefonnyy-6p4c-20-m-18549413/</t>
  </si>
  <si>
    <t>https://www.etm.ru/cat/nn/6726708?city=77</t>
  </si>
  <si>
    <t>https://shop220.ru/tml-25-6-nakonechnik-mednyy-luzhenyy-pod-opresovku-250.htm</t>
  </si>
  <si>
    <t>https://shop220.ru/40887-nakonechnik-mednyy-luzhenyy-tml-35-10-10-pod-kabel-350mm2-bolt-m10-kvt-1.htm</t>
  </si>
  <si>
    <t>https://shop220.ru/40891-nakonechnik-mednyy-luzhenyy-tml-50-12-11-pod-kabel-500mm2-bolt-m12-kvt-1.htm</t>
  </si>
  <si>
    <t>https://www.etm.ru/cat/nn/9746165?city=77</t>
  </si>
  <si>
    <t>https://ventar.ru/product/6281-klapan-elektromagnitnyy-22-hodovoy-dn-1050-pn-0216</t>
  </si>
  <si>
    <t>https://civilizationzti.ru/product/klapan-obratnyj-dvuhstvorchatyj-dendor-010s-du100-ru16-mezhflancevyj-chugunnyj/?utm_referrer=https%3A%2F%2Fyandex.ru%2Fproducts%2Fsearch%3Ftext%3D%25D0%259A%25D0%25BB%25D0%25B0%25D0%25BF%25D0%25B0%25D0%25BD%2520DENDER%2520010%25D0%25A1%2520%25D1%2586%25D0%25B5%25D0%25BD%25D0%25B0</t>
  </si>
  <si>
    <t>https://kit-engineering.ru/catalog/promyshlennaya_vodozapornaya_armatura/sharovyy_obratnyy_klapan/klapan_obratnyy_sharovoy_tip_012f_dendor_dn_65_korpus_chugun_shar_stal_s_epdm/</t>
  </si>
  <si>
    <t>https://alnext.ru/itm/3920be5258565</t>
  </si>
  <si>
    <t>https://samara.grilles.ru/catalog/vozdusnye-klapany/268-klapan-vozdushnyj-uteplennyj-kvu</t>
  </si>
  <si>
    <t>https://efind.ru/offer/ДКС10-100-А%2FБ-3</t>
  </si>
  <si>
    <t>http://www.condvent.ru/price/klapany_kvu_kus.htm</t>
  </si>
  <si>
    <t>https://fwater.ru/catalog/predokhranitelnaya_armatura/klapany_obratnye/valtec_41/klapan_obratnyy_2_pruzhinnyy_nikelirovannyy_valtec_/</t>
  </si>
  <si>
    <t>https://centrarm.ru/klapany-obratnye/klapan-obratnyy-khimicheskiy/klapan-obratnyy-khimicheskiy-du10/</t>
  </si>
  <si>
    <t>https://www.promelec.ru/product/2079813/</t>
  </si>
  <si>
    <t>https://www.promelec.ru/product/2126463/</t>
  </si>
  <si>
    <t>https://www.chipdip.ru/product0/8002849528</t>
  </si>
  <si>
    <t>https://shop220.ru/yzn20-010-k52-klemmnik-iek-zni-10pen-10mm2-70a-zhelto-zelenyy-20sht-v-upak.htm</t>
  </si>
  <si>
    <t>https://shop220.ru/yzn20-016-k52-klemmnik-iek-zni-16pen-16mm2-100a-zhelto-zelenyy-20sht-v-upak.htm</t>
  </si>
  <si>
    <t>https://shop220.ru/yzn20-035-k52-klemmnik-iek-zni-35pen-35mm2-125a-zhelto-zelenyy-10sht-v-upak.htm</t>
  </si>
  <si>
    <t>https://euro-avtomatika.ru/product/weidmuller-1020080000-wdu-2-5-bl-ispolnenie-prokhodnaya-klemma-vintovoe-soedinenie-2-5-mm-kv-800-v-24-a-siniy/</t>
  </si>
  <si>
    <t>https://www.promelec.ru/product/2117467/</t>
  </si>
  <si>
    <t>https://promelspb.ru/xcat/product/62916.html</t>
  </si>
  <si>
    <t>https://shop220.ru/bbt40-sb7-k04-knopka-sv-7-stop-krasnaya-1z1r-d22mm-240v-iek.htm</t>
  </si>
  <si>
    <t>https://electrovent.ru/ventilyaciya/teploobmennoe-oborudovanie/kalorifery-ksk-vodyanye-kalorifery-ksk/vodyanye-kalorifery-ksk-4/vodyanoj-kalorifer-ksk-4-6-chetyrehryadnyj/</t>
  </si>
  <si>
    <t>https://cp-rus.ru/catalog/osushiteli_szhatogo_vozdukha/adsorbcionnye-osusiteli-ariacom/ugol-nye-adsorbcionnye-kolonny-ariacom-apc/ugol-naa-adsorbcionnaa-kolonna-ariacom-apc-001/</t>
  </si>
  <si>
    <t>https://www.remeza-logistic.ru/catalog/filtry_noname/blok-separatora-vd2m40f-m39-1-1-2/</t>
  </si>
  <si>
    <t>https://kentek.ru/catalog/compressors/komb-blok/270.1981/</t>
  </si>
  <si>
    <t>https://kentek.ru/catalog/compressors/komb-blok/270.3825/</t>
  </si>
  <si>
    <t>https://kentek.ru/catalog/compressors/komb-blok/270.4811/</t>
  </si>
  <si>
    <t>https://www.trubamax.ru/goods/146498975-kompensator_silfonny_osevoy_xo_100_16_50_pod_privarku</t>
  </si>
  <si>
    <t>https://www.etm.ru/cat/nn/336526?city=77</t>
  </si>
  <si>
    <t>https://www.etm.ru/cat/nn/9815916</t>
  </si>
  <si>
    <t>https://www.inkomos.ru/catalog/avtomaticheskie_vyklyuchateli/aksessuary_dlya_avtomaticheskikh_vyklyuchateley_v_litom_korpuse/Legrand-026504.html</t>
  </si>
  <si>
    <t>https://compressorgroup.ru/catalog/item/vintovoy_kompressor_ingro_xlm_11a_8/</t>
  </si>
  <si>
    <t>https://www.3af.ru/catalog/vozdukhoduki-3af/vozdukhoduvka-3af57yu52ya/</t>
  </si>
  <si>
    <t>https://corso.eco/price-list/?ysclid=ll0llckufi718835061</t>
  </si>
  <si>
    <t>https://tek-el.ru/item/583500?utm_source=yandex&amp;utm_medium=cpc&amp;utm_campaign=31898920&amp;utm_content=3100378930%7C5167934237%7C11877755019&amp;utm_term=LC1F265M7&amp;added=no&amp;block=premium&amp;pos=2&amp;device=desktop&amp;yclid=9528967736789565439</t>
  </si>
  <si>
    <t>https://promelectrica.ru/catalog/b52/tt4/lc1d18m7_schneider_electric/</t>
  </si>
  <si>
    <t>https://olnisa.ru/sklad/kontaktor/lc1d25m7-kontaktor-schneider-electric/?utm_source=yandex&amp;utm_medium=cpc&amp;utm_campaign=Sklad_K-</t>
  </si>
  <si>
    <t>https://tek-el.ru/item/583005?utm_source=yandex&amp;utm_medium=cpc&amp;utm_campaign=54229994&amp;utm_content=5127035679%7C13443894984%7C43193264795&amp;utm_term=LC1DT25M7&amp;added=no&amp;block=premium&amp;pos=1&amp;device=desktop&amp;yclid=4836668011242323967</t>
  </si>
  <si>
    <t>https://www.chipdip.ru/product0/8021162695</t>
  </si>
  <si>
    <t>https://elevel.ru/shop/nizkovoltnoe-oborudovanie/kontaktory/se-easypact-tvs-kontaktor-3r-120a-no-nz-380v-ac3-220v-ac-50gts/</t>
  </si>
  <si>
    <t>https://www.etm.ru/cat/nn/4838676?city=77</t>
  </si>
  <si>
    <t>https://tek-el.ru/item/583346</t>
  </si>
  <si>
    <t>https://www.etm.ru/cat/nn/6710016</t>
  </si>
  <si>
    <t>https://www.etm.ru/cat/nn/3342272?city=77</t>
  </si>
  <si>
    <t>https://www.etm.ru/cat/nn/2996028?city=77</t>
  </si>
  <si>
    <t>https://shop220.ru/kkm11-012-230-10-kontaktor-kmi-11210-12a-230v-as3-1no-iek.htm</t>
  </si>
  <si>
    <t>https://www.chipdip.ru/product/kmi-11810</t>
  </si>
  <si>
    <t>https://www.etk-s.ru/katalog/nizkovoltnoe-oborudovanie/puskateli-kontaktory/Kontaktor_elektromagnitnii_KME_6511_65A_220V_1NOplus1NZ_30kVt_IP20_EKF_up_20</t>
  </si>
  <si>
    <t>https://www.etm.ru/cat/nn/9739267?city=77</t>
  </si>
  <si>
    <t>https://www.etm.ru/cat/nn/5780998</t>
  </si>
  <si>
    <t>https://chkk.su/oxladitel-55kvt-jlck87763097-kombinirovanyij/</t>
  </si>
  <si>
    <t>https://shop220.ru/ykm40-1664-54-shkaf-metallicheskiy-napolnyy-shchmp-1664-0-74-u2-ip54-s-tsokolem-1600h600h400-iek.htm</t>
  </si>
  <si>
    <t>https://plastikgrad.ru/product/korob-s-vydvizhnym-jashhikom-c-2/</t>
  </si>
  <si>
    <t>https://www.tinko.ru/catalog/product/269550/</t>
  </si>
  <si>
    <t>https://kabelrost.com/catalog/korob-kabelnyj-100-100-2500-1-0-detail</t>
  </si>
  <si>
    <t>https://anbik.ru/metalcabellotky/item-2524/</t>
  </si>
  <si>
    <t>https://www.etm.ru/cat/nn/5869780</t>
  </si>
  <si>
    <t>https://www.pzmi59.ru/goods/98550758-lotok_otsinkovanny_20kh80kh20_2500_0_7</t>
  </si>
  <si>
    <t>https://domostr0y.ru/kupit/stolyarnyie-izdeliya/okna-i-podokonniki/plastikovyie-okna/okno-pvx-tryoxstvorchatoe-144x175-sm-povorotnoe-levoegluxoeporotno-otkidnoe-pravoe.html</t>
  </si>
  <si>
    <t>https://www.dkcmarket.ru/01166rl.html</t>
  </si>
  <si>
    <t>https://iek-rus.ru/kabel-kanal-perforirovannyj-25h40-impakt-iek/</t>
  </si>
  <si>
    <t>https://aquaground.ru/product/koroba-dlya-klapanov/korob-yunior/</t>
  </si>
  <si>
    <t>https://www.tinko.ru/catalog/category/1360/</t>
  </si>
  <si>
    <t>https://iek-rus.ru/korobka-raspayachnaya-km41233-dlya-otkrytoj-provodki-100h100/</t>
  </si>
  <si>
    <t>https://www.stelmarket.ru/katalog/far/f16.htm</t>
  </si>
  <si>
    <t>https://fleetgard.ru/search_result/PF15390</t>
  </si>
  <si>
    <t>https://samara.proconsim.ru/product/922100060/</t>
  </si>
  <si>
    <t>https://samara.leroymerlin.ru/product/kran-sharovoy-bugatti-new-jersey-1-vnutrennyaya-naruzhnaya-rezba-82042033/</t>
  </si>
  <si>
    <t>https://samara.leroymerlin.ru/product/kran-sharovoy-gallop-praktik-dn-50-120-2-vnutrennyaya-vnutrennyaya-rezba-90673511/</t>
  </si>
  <si>
    <t>https://samara.proconsim.ru/product/111100040/</t>
  </si>
  <si>
    <t>https://samara.proconsim.ru/product/111100042/</t>
  </si>
  <si>
    <t>https://samara.proconsim.ru/product/111100044/</t>
  </si>
  <si>
    <t>https://market.yandex.ru</t>
  </si>
  <si>
    <t>https://electro43.ru/product/kronshtejn-dlja-lcd-led-orbita-s110-14-24-40/</t>
  </si>
  <si>
    <t>https://www.avito.ru/saratov/zapchasti_i_aksessuary/natyazhitel_remnya_generatora_kalina_granta_novyy_1722917585?slocation=621540</t>
  </si>
  <si>
    <t>https://www.avito.ru/samara/remont_i_stroitelstvo/aerozolnaya_kraska_graffiti_montana_arton_mtn_94_1874659913</t>
  </si>
  <si>
    <t>https://yandex.ru/products/product/953757550/sku/101313891968?text=Краскопульт+F75S&amp;rs=eJwzSvcy4hIr98oKTE40iCwI9c8IM8tLzDcIcbZ0FOIyNDG1tDQHEkZGPIYGhibmZgZmBkYWRl6GXGLeBcEhibmeSTmWSdm6Zbnu4alZXk6OQpyWpsbmpuampgZgLcaGxhaWhpZmFgCsLxo3&amp;lr=51</t>
  </si>
  <si>
    <t>https://www.dragonmotors.ru/aksessuary-dlya-lodok-i-katerov/vinty/prinadlezhnosti-dlya-ustanovki-vintov/komplekt-krepezhnyy-umd-kt/</t>
  </si>
  <si>
    <t>https://www.tss.ru/catalog/zapchasti/zapasnye_chasti_dlya_dizelnykh_dvigateley/dvigateli_baudouin/zapchasti_dlya_baudouin_6m11/krylchatka_ventilyatora_d_600_6_fan_13021190_016471/</t>
  </si>
  <si>
    <t>https://expert-zip.ru/catalog/konditsionery/raznoe-dlya-konditsionerov/9092/</t>
  </si>
  <si>
    <t>https://нико.рф/zapchasti/smezhniki/tehnotron/krylchatka-ventilyatora-D710mm-bez-mufty-dv-74050-51-do-2007-gv-a2163282.html</t>
  </si>
  <si>
    <t>https://gksmz.ru/catalog/profnastil/profnastil-n-75/profnastil-ns60-1-mm-oczinkovannyij/</t>
  </si>
  <si>
    <t>https://eltix.ru/item/krishka-bok-apfn-10-35-blau</t>
  </si>
  <si>
    <t>https://shop220.ru/mo-24v-40vt-e27-lampa-nakalivaniya-24v-40vt-e27-prozrachnaya.htm</t>
  </si>
  <si>
    <t>https://smk-ksk.ru/catalog/zapchasti/zapchasti-k-kompressornomu-oborudovaniyu/ventilyatoryi/5673</t>
  </si>
  <si>
    <t>https://zavod-kmk.ru/item/0015017</t>
  </si>
  <si>
    <t>https://pek24.ru/k_kabel_kanal_perforirovannyy_40kh25_l2000_transcab_leg_636105.html</t>
  </si>
  <si>
    <t>https://zavod-kmk.ru/item/001920</t>
  </si>
  <si>
    <t>https://zavod-kmk.ru/item/0015016</t>
  </si>
  <si>
    <t>https://www.dkcmarket.ru/fc1020.html</t>
  </si>
  <si>
    <t>https://dkc-msk.ru/products/lotok-perforirovannyy-200kh100-l2000-35333/</t>
  </si>
  <si>
    <t>https://www.vse-masla.ru/collection/kompressornye-2/product/lukoyl-stabio-46</t>
  </si>
  <si>
    <t>https://weidmuller-rus.ru/markirovka/252611025-markirovka-pa1-3ws-sw-simvol-e-dlya-provoda-2-5-5mmkv-tsvet-belyj-200sht-weidmueller</t>
  </si>
  <si>
    <t>https://weidmuller-rus.ru/markirovka/1568261738-markirovka-pa2-4-tsifra-dlya-provoda-4-10mmkv-tsvet-jeltyj-kat-250sht-weidmueller</t>
  </si>
  <si>
    <t>https://top-compressor.ru/catalog/compressornoe-maslo/kompressornoe-maslo-dali-oil-s-46-20-l/?r1=yandext&amp;r2=&amp;yclid=16069229377737195519</t>
  </si>
  <si>
    <t>https://yandex.ru</t>
  </si>
  <si>
    <t>https://www.vseinstrumenti.ru/product/motornoe-maslo-lukojl-avangard-ekstra-polusinteticheskoe-sae-10w-40-api-ch-4-cg-4-sj-5-l-1552390-3059294/</t>
  </si>
  <si>
    <t>https://8200007.ru/product/emkosti-bochki/emkost-dlya-dizelnogo-topliva-ot-200-10000-litrov/diesel-2000-l/</t>
  </si>
  <si>
    <t>https://market.yandex.ru/product--maslianyi-filtr-mann-filter-w-962/1772813688?clid=703&amp;sku=520671065&amp;cpa=1</t>
  </si>
  <si>
    <t>https://market.yandex.ru/product--maslianyi-filtr-mann-filter-w-719-11/1772814083?clid=703&amp;sku=586048004&amp;cpa=1</t>
  </si>
  <si>
    <t>https://market.yandex.ru/product--maslianyi-filtr-mann-filter-w-814-80/1772813814?clid=703&amp;sku=517211157&amp;cpa=1</t>
  </si>
  <si>
    <t>https://market.yandex.ru/product--maslianyi-filtr-mann-filter-w-920-21/1772813756?clid=703&amp;sku=521723669&amp;cpa=1</t>
  </si>
  <si>
    <t>https://filter-mann.ru/katalog/maslyanie-filtri-mann/wd-940</t>
  </si>
  <si>
    <t>https://msk.kwt.market/air/osushiteli/osushitel-vozdukha-sila-aokhrm-1-56/</t>
  </si>
  <si>
    <t>https://leroymerlin.ru/product/ugolok-metallicheskiy-25x25x4-mm-3-m-13556059/</t>
  </si>
  <si>
    <t>https://www.avito.ru/samara/mebel_i_interer/yaschik_metallicheskiy_dlya_hraneniya_2961385389</t>
  </si>
  <si>
    <t>https://www.avito.ru/samara/tovary_dlya_kompyutera/oborudovanie_siemens_simatic_s7-300_2438762454</t>
  </si>
  <si>
    <t>https://www.dns-shop.ru/product/e4e6ca25e0243330/filtr-filtero-ftm-01/?utm_referrer=https%3A%2F%2Fyandex.ru%2F</t>
  </si>
  <si>
    <t>https://www.avito.ru/samara/remont_i_stroitelstvo/manometry_wika_10bar_3125249277</t>
  </si>
  <si>
    <t>https://samara.mera-tek.ru/catalog/manometry/da2005sgu3-ekm-1-3-kgs-sm2-kl-1-5-isp-v/</t>
  </si>
  <si>
    <t>https://www.avito.ru/samara/remont_i_stroitelstvo/manometr_elektrokontaktnyy_dm2005f_sg_1exd_2985263046</t>
  </si>
  <si>
    <t>https://prodteh.ru/goods/g2834.htm</t>
  </si>
  <si>
    <t>https://vodopad.ru/catalog/s-nizhnim-radialnym-podklyucheniem-125694/manometr-rosma-d-100-mm-10-bar-1-2-nr-radialnyy-1373/</t>
  </si>
  <si>
    <t>https://electroguru.ru/profil-p-obraznii/lider/59687/</t>
  </si>
  <si>
    <t>https://www.inkomos.ru/catalog/korpusa_elektroshchitov/napolnye_korpusa/YKM30-MP-050-059.html</t>
  </si>
  <si>
    <t>https://pprcshop.ru/product/futorka-1-1-2-x-1/</t>
  </si>
  <si>
    <t>https://www.etm.ru/cat/nn/7097930</t>
  </si>
  <si>
    <t>https://www.etm.ru/cat/nn/1751662</t>
  </si>
  <si>
    <t>https://samara.proconsim.ru/product/212100814/</t>
  </si>
  <si>
    <t>https://fwater.ru/catalog/fitingi_dlya_trub/fitingi_dlya_pnd_trub/itap_italiya_6/mufta_nr_32kh1_dlya_pnd_trub_itap_/?utm_referrer=https%3A%2F%2Fyandex.ru%2Fproducts%2Fsearch%3Ftext%3D%25D0%25BC%25D1%2583%25D1%2584%25D1%2582%25D0%25B0%2520V%252FS%252032%25D1%25851</t>
  </si>
  <si>
    <t>https://shop220.ru/50225-mufta-truba-korobka-ip67-m25h15-d25mm-dkc.htm</t>
  </si>
  <si>
    <t>https://www.etm.ru/cat/nn/9866006?city=77</t>
  </si>
  <si>
    <t>https://compressor-ga.ru/catalog/zapchasti_dlya_kompressorov_atlas_copco/servisnye_nabory_atlas_copco/servisnye_nabory_atlas_copco_dlya_kompressorov_ot_8_do_14_bar/</t>
  </si>
  <si>
    <t>https://selparts.ru/product/5464/</t>
  </si>
  <si>
    <t>https://aliexpress.ru/item/1005003035532959.html?sku_id=12000027148999887</t>
  </si>
  <si>
    <t>https://aliexpress.ru/item/4000123307071.html?sku_id=12000024098199220</t>
  </si>
  <si>
    <t>https://selparts.ru/product/5498/</t>
  </si>
  <si>
    <t>https://astar-compressors.ru/catalog/obratnyy-klapan-vintovogo-kompressora/2906009300/</t>
  </si>
  <si>
    <t>https://selparts.ru/product/3313/</t>
  </si>
  <si>
    <t>https://www.officemag.ru/catalog/goods/661827/</t>
  </si>
  <si>
    <t>https://www.chipdip.ru/product0/8010438471</t>
  </si>
  <si>
    <t>https://www.etm.ru/cat/nn/9821594?city=77</t>
  </si>
  <si>
    <t>https://iek-rus.ru/nakonechnik-gilza-ngi2-4-0-12-s-izolirovannym-flancem-seryj-/</t>
  </si>
  <si>
    <t>https://shop220.ru/unp40-010-06-06-nakonechnik-jg-10-mednyy-luzhenyy-kabelnyy-iek.htm</t>
  </si>
  <si>
    <t>https://shop220.ru/unp40-120-15-14-nakonechnik-jg-120-mednyy-luzhenyy-kabelnyy-iek.htm</t>
  </si>
  <si>
    <t>https://shop220.ru/unp40-150-17-14-nakonechnik-jg-150-mednyy-luzhenyy-kabelnyy-iek.htm</t>
  </si>
  <si>
    <t>https://www.etm.ru/cat/nn/9755317</t>
  </si>
  <si>
    <t>https://www.etm.ru/cat/nn/9761401</t>
  </si>
  <si>
    <t>https://www.etm.ru/cat/nn/470955</t>
  </si>
  <si>
    <t>https://shop220.ru/40902-nakonechnik-mednyy-luzhenyy-tml-120-16-17-pod-kabel-1200mm2-bolt-m16-kvt-1.htm</t>
  </si>
  <si>
    <t>https://www.etm.ru/cat/nn/9716472?city=77</t>
  </si>
  <si>
    <t>https://www.chipdip.ru/product0/8000846237</t>
  </si>
  <si>
    <t>https://www.asberg.ru/shop/izdeliya_dlya_montazha/nakonechniki/590023/</t>
  </si>
  <si>
    <t>https://shop220.ru/ugn10-006-06-12-nakonechnik-kabelnyy-nshvi-60-12-s-izolirovannym-flantsem-chernyy-e6012-100sht-iek.htm</t>
  </si>
  <si>
    <t>https://shop220.ru/ugn10-006-06-18-nakonechnik-kabelnyy-nshvi-60-18-s-izolirovannym-flantsem-svetlo-zelenyy-e6018-100sht-iek.htm</t>
  </si>
  <si>
    <t>https://www.etm.ru/cat/nn/9726338?city=77</t>
  </si>
  <si>
    <t>https://pkgt.ru/catalog/nasosy/nasosy-ruchnye-gidravlicheskie-odnostupenchatye/nasos-ruchnoj-gidravlicheskij-nrg-7010-1</t>
  </si>
  <si>
    <t>https://pprcshop.ru/product/obratnyiy-klapan-1-1-2/</t>
  </si>
  <si>
    <t>https://autolong.ru/product/585</t>
  </si>
  <si>
    <t>https://samara.leroymerlin.ru/product/ognetushitel-uglekislotnyy-yarpozhinvest-ou-2-klass-pozhara-vse-82203088/?utm_referrer=https%3A%2F%2Fyandex.ru%2F</t>
  </si>
  <si>
    <t>https://www.avito.ru/samara/oborudovanie_dlya_biznesa/modul_poroshkovogo_pozharotusheniya_mpp-25_buran-2_2969740089</t>
  </si>
  <si>
    <t>https://c-mz.ru/index.php/krovelnye-derzhateli-provodnika/ploskaya-krovlya/product/view/37/534</t>
  </si>
  <si>
    <t>https://prompnevmatika.ru/rashodniki-i-zapchasti/k-kompressoram-vysokogo-davleniya/komplekty-zapchastej/komplekt-zip-dlya-srednego-remonta-kompressora-vshv-3100</t>
  </si>
  <si>
    <t>https://www.ebay.com/itm/275452407778</t>
  </si>
  <si>
    <t>https://yandex.ru/products</t>
  </si>
  <si>
    <t>https://smr.compressortyt.ru/stanciya/oborudovanie/osushitel/crossair/caad-8-5/</t>
  </si>
  <si>
    <t>https://www.faznik.ru/product/osushitel-refrizheratornyy-comaro-crd-26-rd0026c/</t>
  </si>
  <si>
    <t>https://samara.kwt.market/air/osushiteli/refrizheratornyy-osushitel-gmp-adr-5/</t>
  </si>
  <si>
    <t>https://top-compressor.ru/catalog/osuhiteli/osushitel-refrizheratornyy-comprag-rdx-06/</t>
  </si>
  <si>
    <t>https://intelteh-s.ru/product/refrizheratornyy-osushitel-comaro-crd-7-0-10399/</t>
  </si>
  <si>
    <t>https://compressor.msk.ru/products/refrizheratornyy-osushitel-atlas-copco-f20</t>
  </si>
  <si>
    <t>https://gremir.ru/otvody-krutoizognutye-gost-17375/stalnye-stal-20/90-gradusov-gr/otvod-stalnoy-90-gradusov-108h8-108-8/</t>
  </si>
  <si>
    <t>https://gremir.ru/otvody-krutoizognutye-gost-17375/otvody-09g2s-gost-17375/category_1786/56333/</t>
  </si>
  <si>
    <t>https://www.trubamax.ru/goods/176961913-otvod_stalnoy_koleno_du_108_kh_3_5_mm_90gr</t>
  </si>
  <si>
    <t>https://www.etm.ru/cat/nn/6452066</t>
  </si>
  <si>
    <t>https://www.etm.ru/cat/nn/3007583</t>
  </si>
  <si>
    <t>https://www.etm.ru/cat/nn/4752011</t>
  </si>
  <si>
    <t>https://www.etm.ru/cat/nn/773494</t>
  </si>
  <si>
    <t>https://samara.proconsim.ru/product/221700205/</t>
  </si>
  <si>
    <t>https://samara.proconsim.ru/product/221700206/</t>
  </si>
  <si>
    <t>https://samara.proconsim.ru/product/221700207/</t>
  </si>
  <si>
    <t>https://www.etm.ru/cat/nn/8118982</t>
  </si>
  <si>
    <t>https://www.procion.ru/catalog/otvody_du_tochenye__ispolnenie_1__s_geometriey_po_gost_17375_2001/otvod_90_gradusov_1_48_3kh5_0_stal_09g2s_tochenyy_s_geometriey_po_gost_17375_2001/</t>
  </si>
  <si>
    <t>https://gremir.ru/otvody-krutoizognutye-gost-17375/stalnye-stal-20/90-gradusov-gr/otvod-stalnoy-90-gradusov-114h4-114-4/</t>
  </si>
  <si>
    <t>https://www.stroyportal.ru/catalog/section-otvody-2248/otvod-90-1-889h32-gost-17375-2001-st-20-688416107/?utm_source=yandex.ru&amp;utm_medium=organic&amp;utm_campaign=yandex.ru&amp;utm_referrer=yandex.ru</t>
  </si>
  <si>
    <t>https://mashshop.ru/shop-product_1005003326039692.html</t>
  </si>
  <si>
    <t>https://directlot.ru/lot.php?id=242243</t>
  </si>
  <si>
    <t>https://samara.leroymerlin.ru/product/ochistitel-montazhnoy-peny-oppa-cleaner-05-l-82172817/</t>
  </si>
  <si>
    <t>https://euro-avtomatika.ru/product/phoenix-contact-3030242-fbs-3-6-peremychka/</t>
  </si>
  <si>
    <t>https://gremir.ru/perehody-gost-17378/perehody-stalnye-stal-20-gost-17378/koncentricheskie/53797/</t>
  </si>
  <si>
    <t>https://metalstroy-mk.ru/perehody-stalnye/perehod-stalnoj-pod-svarku-108h57-mm</t>
  </si>
  <si>
    <t>https://samara.proconsim.ru/product/222100017/</t>
  </si>
  <si>
    <t>https://samara.proconsim.ru/product/222100021/</t>
  </si>
  <si>
    <t>https://metpromko.ru/prod-prchst2229</t>
  </si>
  <si>
    <t>https://smr.abcsnab.ru/catalog/detali_truboprovodov/privarnye_detali_truboprovodov/perekhod_stalnoy_48_3x33_7_mm_dn40x25_kontsentricheskiy_ispolnenie_1_privarnoy_otsinkovannyy_tu_24_20_40_002_00218182_2017/</t>
  </si>
  <si>
    <t>https://samara.proconsim.ru/product/222100006/</t>
  </si>
  <si>
    <t>https://samara.proconsim.ru/product/222100010/</t>
  </si>
  <si>
    <t>https://samara.proconsim.ru/product/222100013/</t>
  </si>
  <si>
    <t>https://sanray73.ru/perehodnik-dlya-radiatorov-s-vnutrennej-rezboj-1-2x3-4.html?utm_referrer=https%3A%2F%2Fyandex.ru%2Fproducts%2Fsearch%3Ftext%3D%25D0%259F%25D0%25B5%25D1%2580%25D0%25B5%25D1%2585%25D0%25BE%25D0%25B4%25D0%25BD%25D0%25B8%25D0%25BA%25201%252F2%2520%25D1%2585%25203%252F4%2520%25D1%2586%25D0%25B5%25D0%25BD%25D0%25B0</t>
  </si>
  <si>
    <t>https://www.vseinstrumenti.ru/product/perehodnik-stout-vn-3-8x1-4-sft-0007-003814-1164889/?utm_campaign=webmaster&amp;utm_content=1164889&amp;utm_medium=organic&amp;utm_referrer=https%3A%2F%2Fyandex.ru%2Fproducts%2Fsearch%3Ftext%3D%25D0%259F%25D0%25B5%25D1%2580%25D0%25B5%25D1%2585%25D0%25BE%25D0%25B4%25D0%25BD%25D0%25B8%25D0%25BA%25201%252F4%25203%252F8%2520%25D1%2586%25D0%25B5%25D0%25BD%25D0%25B0&amp;utm_source=Yandex&amp;utm_term=1164889</t>
  </si>
  <si>
    <t>https://fwater.ru/catalog/fitingi_dlya_trub/fitingi_rezbovye_i_shtutsery/stout_23/perekhodnik_vn_1_2kh1_4_latun_stout/?utm_referrer=https%3A%2F%2Fyandex.ru%2Fproducts%2Fsearch%3Ftext%3D%25D0%259F%25D0%25B5%25D1%2580%25D0%25B5%25D1%2585%25D0%25BE%25D0%25B4%25D0%25BD%25D0%25B8%25D0%25BA%25201%252F4%2520%25D1%2585%25201%252F2%2520%25D1%2586%25D0%25B5%25D0%25BD%25D0%25B0</t>
  </si>
  <si>
    <t>https://fwater.ru/catalog/fitingi_dlya_trub/fitingi_rezbovye_i_shtutsery/stout_23/perekhodnik_vn_3_4kh3_8_nikel_stout/?utm_referrer=https%3A%2F%2Fyandex.ru%2Fproducts%2Fsearch%3Ftext%3D%25D0%259F%25D0%25B5%25D1%2580%25D0%25B5%25D1%2585%25D0%25BE%25D0%25B4%25D0%25BD%25D0%25B8%25D0%25BA%25203%252F4%25203%252F8%2520%25D1%2586%25D0%25B5%25D0%25BD%25D0%25B0</t>
  </si>
  <si>
    <t>https://www.vseinstrumenti.ru/product/perehodnik-stm-1-2h3-8-g-sh-cr12f38k-1296989/?utm_campaign=webmaster&amp;utm_content=1296989&amp;utm_medium=organic&amp;utm_source=Yandex&amp;utm_term=1296989</t>
  </si>
  <si>
    <t>https://fwater.ru/catalog/fitingi_dlya_trub/fitingi_rezbovye_i_shtutsery/stout_23/perekhodnik_vn_3_4kh3_8_nikel_stout/?utm_referrer=https%3A%2F%2Fyandex.ru%2Fproducts%2Fsearch%3Ftext%3D%25D0%259F%25D0%25B5%25D1%2580%25D0%25B5%25D1%2585%25D0%25BE%25D0%25B4%25D0%25BD%25D0%25B8%25D0%25BA%25203%252F8%2520%25D1%2585%25203%252F4%2520%25D1%2586%25D0%25B5%25D0%25BD%25D0%25B0</t>
  </si>
  <si>
    <t>https://www.ozon.ru/product/perehodnik-3-4-n-1v-06085l-terma-523933200/?sh=993azsmX7Q</t>
  </si>
  <si>
    <t>https://www.grantauto.ru/catalog/metizy_krepeg_bolty_gayki/shtutser/soedinitel_perehodnik_m16h1_5_narugnaya_rezba_m12h1_5_vnutrennyaya_rezba_s_kolts_startec.html?utm_referrer=https%3A%2F%2Fyandex.ru%2Fproducts%2Fsearch%3Ftext%3D%25D0%259F%25D0%25B5%25D1%2580%25D0%25B5%25D1%2585%25D0%25BE%25D0%25B4%25D0%25BD%25D0%25B8%25D0%25BA%2520%25D0%25BC16%25D1%25851%252C5%2520%25D1%2586%25D0%25B5%25D0%25BD%25D0%25B0</t>
  </si>
  <si>
    <t>https://www.vseinstrumenti.ru/product/perehodnik-stm-1h1-2-g-sh-cr01f12k-1296940/?utm_campaign=webmaster&amp;utm_content=1296940&amp;utm_medium=organic&amp;utm_referrer=https%3A%2F%2Fyandex.ru%2Fproducts%2Fsearch%3Ftext%3D%25D0%259F%25D0%25B5%25D1%2580%25D0%25B5%25D1%2585%25D0%25BE%25D0%25B4%25D0%25BD%25D0%25B8%25D0%25BA%25201%252F2%2520%25D1%2585%25201%2520%25D1%2586%25D0%25B5%25D0%25BD%25D0%25B0&amp;utm_source=Yandex&amp;utm_term=1296940</t>
  </si>
  <si>
    <t>https://terra-tools.ru/products/perekhodnik_1_4_m_rapid_shtutser_zubr_professional_64915_1_4/?utm_referrer=https%3A%2F%2Fyandex.ru%2Fproducts%2Fsearch%3Ftext%3D%25D0%259F%25D0%25B5%25D1%2580%25D0%25B5%25D1%2585%25D0%25BE%25D0%25B4%25D0%25BD%25D0%25B8%25D0%25BA%25201%252F4%2520%25D1%2586%25D0%25B5%25D0%25BD%25D0%25B0</t>
  </si>
  <si>
    <t>https://pnevmocilindr.ru/internet-magazin1/product/p-krm-112-25</t>
  </si>
  <si>
    <t>https://www.etm.ru/cat/nn/3795457?city=77</t>
  </si>
  <si>
    <t>https://www.virage24.ru/shop/povorot-90-gr-kmp-60-40-tdm/?utm_referrer=https%3A%2F%2Fyandex.ru%2Fproducts%2Fsearch%3Ftext%3D%25D0%259F%25D0%25BE%25D0%25B2%25D0%25BE%25D1%2580%25D0%25BE%25D1%2582%2520%25D0%259A%25D0%25BC%25D0%259F%252060%25D1%258540%2520%25D1%2586%25D0%25B5%25D0%25BD%25D0%25B0</t>
  </si>
  <si>
    <t>https://www.ozon.ru/product/podstavka-derevyannaya-dlya-telefona-i-plansheta-8h6h2-5sm-derzhatel-dlya-telefona-i-plansheta-220266342/?utm_medium=organic&amp;utm_referrer=https%3A%2F%2Fyandex.ru%2Fproducts%2Fsearch%3Ftext%3D%25D0%259F%25D0%25BE%25D0%25B4%25D1%2581%25D1%2582%25D0%25B0%25D0%25B2%25D0%25BA%25D0%25B0%2520%25D0%25B4%25D0%25B5%25D1%2580%25D0%25B5%25D0%25B2%25D1%258F%25D0%25BD%25D0%25BD%25D0%25B0%25D1%258F%2520%2520%25D1%2586%25D0%25B5%25D0%25BD%25D0%25B0&amp;utm_source=yandex_serp_products&amp;sh=993azhjlig</t>
  </si>
  <si>
    <t>https://uralbearings.ru/catalog/sharikovye/radialnye/seriya-300/seriya-300_914602.html</t>
  </si>
  <si>
    <t>https://www.sverdlovpromsnab.ru/goods/173324088-podshipnik_n_319_ecm_c3_skf</t>
  </si>
  <si>
    <t>https://www.dkcmarket.ru/nc2505.html</t>
  </si>
  <si>
    <t>https://www.ozon.ru/product/salfetki-dlya-uborki-belyy-15-sht-655683197/?asb=CdQNfe8Xy3WG7s46RHKUOzufN%252FdOmwE%252FMXnWS9T62hE%253D&amp;asb2=8WUr-Sacr-0uCDbFbHFUubVKUKKIBAJ5v1xf4cusoP7dcOcAioBXRLSswhGlFf7_&amp;avtc=1&amp;avte=2&amp;avts=1690966777&amp;keywords=бумажные+полотенца+в+коробке&amp;sh=993azuke_w</t>
  </si>
  <si>
    <t>https://www.etm.ru/cat/nn/8469739</t>
  </si>
  <si>
    <t>https://partsad.ru/air-filters/2893-filtr-predvaritelnyj-bs-696263.html</t>
  </si>
  <si>
    <t>https://samara.revitech.ru/catalog/datchiki/preobrazovatel_davleniya_mbs_3000_1/</t>
  </si>
  <si>
    <t>https://prom63.ru/product/span-014138bar</t>
  </si>
  <si>
    <t>https://gaziteplo.ru/goods/perekhodnik_dlya_radiatora_1_kh1_8_levyy/</t>
  </si>
  <si>
    <t>https://www.ozon.ru/product/futorka-perehodnik-latunnaya-nikelirovannaya-1-2-h-3-8-n-v-mpf-608893602/?asb=AgIcbEmnqbASAXQ5GGTgWxHEV2nvS8KSHt3vJBeKL4Y%253D&amp;asb2=jcti1Z8wSTPpbDj6QjR55KJi3UfV2Rk6mRwVCSoLqNRlzUnAbqLRP7-ZCv9cFtq0&amp;avtc=1&amp;avte=2&amp;avts=1690967332&amp;keywords=переходник+с+резьбы+1%2F2+на+3%2F8&amp;sh=993azksA0g</t>
  </si>
  <si>
    <t>https://aredi.ru/privod_stsepleniya_brembo_e_85_003_13975088814.html</t>
  </si>
  <si>
    <t>https://www.av-avtomatika.ru/elektroprivod_da15s24_lufberg/</t>
  </si>
  <si>
    <t>https://www.etm.ru/cat/nn/9718069</t>
  </si>
  <si>
    <t>https://www.etm.ru/cat/nn/1653978</t>
  </si>
  <si>
    <t>https://www.chipdip.ru/product0/8000854302</t>
  </si>
  <si>
    <t>https://samara.leroymerlin.ru/product/kabel-kamkabel-pugv-1x6-mm-na-otrez-gost-cvet-belyy-84240350/</t>
  </si>
  <si>
    <t>https://samara.leroymerlin.ru/product/manzheta-perehodnaya-trehlepestkovaya-simtek-25x50-mm-cvet-chernyy-12627310/</t>
  </si>
  <si>
    <t>https://компенсаторы.рф/katalog/vibrovstavki-flancevye/vibrovstavka-flancevaya-du200-ru16/</t>
  </si>
  <si>
    <t>https://компенсаторы.рф/katalog/vibrovstavki-flancevye/vibrovstavka-flancevaya-du250-ru10/</t>
  </si>
  <si>
    <t>https://tooler.ru/svarochnye-apparaty/raskhodnye-materialy-dlya-svarki/raskhodniki-dlya-cut/prochie-raskhodniki-dlya-cut/prostavka-cs-151-ihj0684.html</t>
  </si>
  <si>
    <t>https://www.santehbro.ru/product/perehod-1-14h1-tim</t>
  </si>
  <si>
    <t>https://pnevmo-elektro.ru/shop/pnevmaticheskie_sistemy_-_soedineniya/bystroraz_emnye_soedineniya_dlya_plastikovyh_trubok/6811/6811-10-1_4_soed_cang/</t>
  </si>
  <si>
    <t>https://www.tsmnn.ru/catalog/stroymaterialy/dymokhodnye-sistemy/komplektuyushchie/prokhodnik_master_flesh_res_2_ot_200mm_do_280mm_krasnyy_/</t>
  </si>
  <si>
    <t>https://5055299.ru/catalog/torgovye-sistemy-na-osnove-trub/sistema-joker/krepezhi-joker/joker-d-25mm/soedinitel_truby_25kh10_mm_dvustoronniy/</t>
  </si>
  <si>
    <t>https://torsion24.ru/catalog/gidravlika/shtutsery_i_fitingi/shtutser_prokhodnoy_s42_m42kh2.html</t>
  </si>
  <si>
    <t>https://store.rvdural.ru/fitingi/fitingi-dk/fitingi-dk-0-g/fiting-dn-20-dk-33h1-5-0-g-20112-33-12dt/</t>
  </si>
  <si>
    <t>https://store.rvdural.ru/fitingi/fitingi-dkos/fitingi-dkos-0-g/fiting-dn-32-dkos-52h2-38-0-g-20512-52-20t/</t>
  </si>
  <si>
    <t>https://amerluce.ru/product/uzel-shestigrannyj-stykovochnyj-h25mm-s-rezboj-m10x1-dlja-svetilnikov/</t>
  </si>
  <si>
    <t>https://www.etm.ru/cat/nn/2772792?city=77</t>
  </si>
  <si>
    <t>https://boilerparts.ru/teploobmenniki/bitermicheskij-teploobmennik/bitermicheskie-teploobmenniki-electrolux/teploobmennik-bitermicheskiy-11-18-kvt-dlya-kotlov-electrolux-aa10070030-g</t>
  </si>
  <si>
    <t>https://supl.biz/rama-kompressora-43-42-87-019-040-p10078824/</t>
  </si>
  <si>
    <t>Рама компрессора U22</t>
  </si>
  <si>
    <t>https://www.etm.ru/cat/nn/9631411</t>
  </si>
  <si>
    <t>https://shop220.ru/ezaspdr3p-rasshiriteli-polyusov-dlya-avtomatov-ezc100-schneider-electric-komplekt-2sht.htm?ysclid=lktpqtm8zf342853824</t>
  </si>
  <si>
    <t>https://specmagazin96.ru/shop/goods/rvd_1_2_BSP_1_2_BSP_500mm_-23319?ysclid=lktpsi7r6k895082823</t>
  </si>
  <si>
    <t>https://di01.ru/product/rukav-vysokogo-davleniya-rvd-12-150-400mm/</t>
  </si>
  <si>
    <t>https://www.autoopt.ru/catalog/611518-rukav_vysokogo_davlenija_m27h1_5_k32_1010mm_1sn16_13</t>
  </si>
  <si>
    <t>https://www.рвд-альметта.рф/goods/47379184-rvd_16_35_0_2010_36_0_36_90_m_30kh2_m_30kh2?ysclid=lktq3hs5o5792804533</t>
  </si>
  <si>
    <t>https://samara.mtrservis.ru/rukava-vysokogo-davleniya-rvd/v-sbore/rvd-16--600-dk-m27kh15---2sn-g/?ysclid=lktq4fgkji335515832</t>
  </si>
  <si>
    <t>https://www.kirelis.ru/catalog/rukava-rvd/id_39890/?ysclid=lktq6bocvg876759745</t>
  </si>
  <si>
    <t>https://samara.mtrservis.ru/rukava-vysokogo-davleniya-rvd/v-sbore/rvd-25-800-dkol-m36kh20---2sn/?ysclid=lktq7almmp208491282</t>
  </si>
  <si>
    <t>https://www.kirelis.ru/catalog/rukava-rvd/id_39892/?ysclid=lktq8doevy347265637</t>
  </si>
  <si>
    <t>https://samara.mtrservis.ru/rukava-vysokogo-davleniya-rvd/v-sbore/rvd-25-500-dk-m42kh20---2sn/?ysclid=lktq9qgi64258281360</t>
  </si>
  <si>
    <t>https://samara.mtrservis.ru/rukava-vysokogo-davleniya-rvd/v-sbore/rvd-25-700-dk-m42kh20---2sn/</t>
  </si>
  <si>
    <t>https://www.kirelis.ru/catalog/rukava-rvd/id_39890/?ysclid=lktr19crcj806363112</t>
  </si>
  <si>
    <t>https://store.rvdural.ru/rvd-v-sbore/rvd-50-8-800-dk-64x2-0-g-dk-64x2-0-g-0/</t>
  </si>
  <si>
    <t>https://samara.mtrservis.ru/rukava-vysokogo-davleniya-rvd/v-sbore/rvd-16-1200-bsp-34-1sn/?ysclid=lktrifvr5o935925155</t>
  </si>
  <si>
    <t>https://market.yandex.ru/product--reostat-simz-rb-302-u2/1778024372?clid=703&amp;sku=864750631&amp;cpa=1</t>
  </si>
  <si>
    <t>https://tdmelectric.ru/collection/katalog-1-9d484b/product/rele-rek773-10a-24v-dc-tdm-2?ysclid=lktrlq7a1l514390868</t>
  </si>
  <si>
    <t>https://tdmelectric.ru/collection/katalog-1-9cd2bb/product/rele-rek774-10a-230v-ac-tdm-2?ysclid=lktrmolgld653903631</t>
  </si>
  <si>
    <t>https://www.etm.ru/cat/nn/9912838?ysclid=lktrntu9e1645114107&amp;city=77</t>
  </si>
  <si>
    <t>https://www.etm.ru/cat/nn/2073686?ysclid=lktrotmj9p66072177&amp;city=77</t>
  </si>
  <si>
    <t>https://shop220.ru/lre10-teplovoe-rele-schneider-electric-tesys-e-46a.htm?ysclid=lktrprje3389273496</t>
  </si>
  <si>
    <t>https://shop220.ru/lre21-teplovoe-rele-schneider-electric-tesys-e-1218a.htm?ysclid=lktrqkd8m9236161085</t>
  </si>
  <si>
    <t>https://shop220.ru/lre22-teplovoe-rele-schneider-electric-tesys-e-1624a.htm?ysclid=lktrrcs9w4332336818</t>
  </si>
  <si>
    <t>https://www.etm.ru/cat/nn/9737778?ysclid=lktrsq80bi257955413&amp;city=77</t>
  </si>
  <si>
    <t>https://market.yandex.ru/product--rele-rtn-1314-7-10a-tdm-sq0712-0008-1-sht/1773987951?clid=703&amp;sku=101774899456&amp;cpa=1</t>
  </si>
  <si>
    <t>https://cable.ru/low-voltage/low-voltage-rele_teplovoe_rtn_1321_12_18a_tdm_electric_sq0712_0010.php?ysclid=lktrv82il442149985</t>
  </si>
  <si>
    <t>https://ekfgroup.com/catalog/products/rele-teplovoe-rte-2355-30-40a-ekf-proxima?ysclid=lktrw9r11r297920567</t>
  </si>
  <si>
    <t>https://ремень-клиновой.рф/remni-privodnye/klinovye-remni/fasonnyy-zub/xpa-1500/</t>
  </si>
  <si>
    <t>https://www.kirelis.ru/catalog/pemni-klinovye/ventilyatornye/id_41542/?ysclid=lkts02mczy934260780</t>
  </si>
  <si>
    <t>https://www.ремень-приводной.рф/goods/57006965-remen_klinovoy_uzki_optibelt_super_x_power_xpa_1457?ysclid=lkts4oubqr543220290</t>
  </si>
  <si>
    <t>https://www.kirelis.ru/catalog/pemni-klinovye/uzkie-spc/id_41552/?ysclid=lkts6a8ki0456450053</t>
  </si>
  <si>
    <t>https://chkk.su/komplekt-remontnyij-klapana-vpusknogo-rh250ei-230v-6005760/?ysclid=lkts7z69xn101043449</t>
  </si>
  <si>
    <t>https://holod-magazin.ru/pressure-vessels/resiver-gorizontalnyj-120-0-frigopoint-fp-lrh-120-0.html?ysclid=lkuuytn1vn589877438</t>
  </si>
  <si>
    <t>http://www.5kuhni.ru/furnitura-dlya-kuhni/ventilyacionnaya-reshetka-80h480-alyuminiy?ysclid=lkuv63suhe363332529</t>
  </si>
  <si>
    <t>https://market.yandex.ru/product--reshetka-setka-naruzhnaia-kruglaia-rnmet-400mm</t>
  </si>
  <si>
    <t>http://sv-constanta.ru/magazin/product/reshetka-vkr-d-dlya-kdm-650x400-ral9016?ysclid=lkuvt4y03b903217276</t>
  </si>
  <si>
    <t>https://www.roomklimat.ru/catalog/ventilyatsiya/reshetki/metallicheskie-reshetki/metallicheskie-reshyetki-vanvent-rossiya/reshetki-vanvent-belye/rm-1000kh1000-belaya-vanvent-vanvent-reshyetka-ventilyatsionnaya-metallicheskaya/?ysclid=lkuvueeq8c848790626</t>
  </si>
  <si>
    <t>https://luk-opttorg.ru/katalog/product/reshetka-vrn-rkdm-513?ysclid=lkuwfa55a1917490133</t>
  </si>
  <si>
    <t>https://techholod.com/catalog/zapchasti_raskhodnye_materialy_1/elektrodvigateli_elco_dao_i_ventilyatory_sunon/krylchatki_elco/7041/?ysclid=lkuwg1sd9b423378268</t>
  </si>
  <si>
    <t>https://cable.ru/belts/belts-xpc_2240_swr.php?ysclid=lkuxlsznfp664327689</t>
  </si>
  <si>
    <t>https://www.etm.ru/cat/nn/5595282</t>
  </si>
  <si>
    <t>https://www.chipdip.ru/product0/8422127408</t>
  </si>
  <si>
    <t>https://samara.mtrservis.ru/rti/rukava-i-shlangi/napornye-rezinotkanevye/rukav-par-2-18kh29-8atm-do-20m-gost-18698-79/?ysclid=lkuxpaaj8v390866812</t>
  </si>
  <si>
    <t>https://samara.pulscen.ru/products/rukav_dlya_benzina_nap_vs_b_2_f_25_mm_3_10_m_gost_5398_76_236894080</t>
  </si>
  <si>
    <t>https://samara.spk.ru/product/samorez-4-8-35-kpczp-s-prokladkoy-ots/</t>
  </si>
  <si>
    <t>https://www.vseinstrumenti.ru/product/samorez-dlya-sendvich-paneli-evropartner-zn-6-3-5-5x105-1sht-0-0050-0-1574773/</t>
  </si>
  <si>
    <t>https://www.vseinstrumenti.ru/?ysclid=ll0wvo5up4836293154</t>
  </si>
  <si>
    <t>https://samara.100kwatt.ru/barsveld-profi-arc-407-d-svarochnyy-invertor/</t>
  </si>
  <si>
    <t>https://metpromko.ru/prod-sgony-40-mm-0-14-mm</t>
  </si>
  <si>
    <t>https://samara.metalloprokat.ru/price/price_4050163.html?ysclid=lkuyn9lajs683136172</t>
  </si>
  <si>
    <t>http://megaterm.ru/store/vodoprovod/rezbovoe-soedinenie/stal.-sgonovoe-soedinenie/stal-sgon-chernyy-du-65-g-2.12/?ysclid=lkuyyfyqap462568626</t>
  </si>
  <si>
    <t>https://www.etm.ru/cat/nn/4711236</t>
  </si>
  <si>
    <t>https://samara.profsafe.ru/safes/fire-resistant-safes/seyfyi-Valberg/seyfyi-Valberg-FRS/seyf_valberg_frs_30_kl.html</t>
  </si>
  <si>
    <t>https://premium-vozduh.ru/product/96170/?ysclid=lkuz2dazpn610456040</t>
  </si>
  <si>
    <t>https://www.chkzszfo.ru/goods/236806733-vozdushno_maslyany_separator_lb11102_2?ysclid=lkuz3qbead751083302</t>
  </si>
  <si>
    <t>https://pnevmo-zip.ru/product/separator-atlascopco-1621938599</t>
  </si>
  <si>
    <t>https://bernel.ru/s0228?ysclid=lkuz7dcdqc265816337</t>
  </si>
  <si>
    <t>https://www.ремень-приводной.рф/goods/67225034-seporator_212_03382_belt160_8ns_p19320_separator_17203382_212_03382?ysclid=lkuz8bx5ic524441578</t>
  </si>
  <si>
    <t>https://selparts.ru/product/7464/?ysclid=lkuz9f35ek498369100</t>
  </si>
  <si>
    <t>https://iteropro.ru/buy/separator_2220356/?ysclid=lkuzaj488l689492470</t>
  </si>
  <si>
    <t>https://premium-vozduh.ru/product/427900041016/?ysclid=lkuzestgxa548657016</t>
  </si>
  <si>
    <t>https://ctg-parts.ru/prom/filtry_dlya_oborudovaniya/separator-df5006/?ysclid=lkuzgcm2zt31461377</t>
  </si>
  <si>
    <t>https://premium-vozduh.ru/product/ms111s/?ysclid=lkuzh9v6hq828115283</t>
  </si>
  <si>
    <t>https://ctg-parts.ru/prom/filtry_dlya_oborudovaniya/separator_db2132/?ysclid=lkuzwo13yw888495447</t>
  </si>
  <si>
    <t>https://ctg-parts.ru/prom/filtry_dlya_oborudovaniya/separator-df5004/?ysclid=lkuzxmfhwd194099211</t>
  </si>
  <si>
    <t>https://www.kompressorremont.ru/goods/189346911-filtr_separator_p_015_s?ysclid=lkuzzh2txs240104481</t>
  </si>
  <si>
    <t>https://www.chkzszfo.ru/goods/236806736-vozdushno_maslyany_separator_lb1374_2?ysclid=lkv04zitsu116935011</t>
  </si>
  <si>
    <t>https://spe24.ru/product-view/separatory-abac/separator-6221372850-6221372800?ysclid=lkv0cfii4m590232731</t>
  </si>
  <si>
    <t>https://goodvery.ru/item/62106343689</t>
  </si>
  <si>
    <t>https://lunda.ru/catalog/category/c13200/product/separator_20408.html?ysclid=lkv0gn3dpm633097262</t>
  </si>
  <si>
    <t>https://www.pnevmomagazin.ru/products/separator-vlagootdelitel-festo-ms6-lws-1-2-u-v-g1-2/?ysclid=lkv0j4hji6894013461</t>
  </si>
  <si>
    <t>https://prompnevmatika.ru/rashodniki-i-zapchasti/dlya-vintovyh-kompressorov/hitachi/separator-59031080?ysclid=lkv0l41dmb607284443</t>
  </si>
  <si>
    <t>https://ryvok.ru/samara/dop-tovary/separatory-pyli/dustprom-sp-60-1/?ysclid=lkv0mqyhtc978971124</t>
  </si>
  <si>
    <t>https://lasertex.ru/lazernaja-tsentrovka-valov?ysclid=lkv0oy5eqh595530493</t>
  </si>
  <si>
    <t>https://www.etm.ru/cat/nn/8472092</t>
  </si>
  <si>
    <t>https://www.promelec.ru/product/2082691/?ysclid=lkv0rjtyqt947466369</t>
  </si>
  <si>
    <t>https://www.etm.ru/cat/nn/7494949?ysclid=lkv0slgi73607331008&amp;city=77</t>
  </si>
  <si>
    <t>https://ledgoods.ru/ehlektrotekhnika/raspredelitelnye-ustrojstva/vertikalnye-stojki/dkc-095770053-stojki-vertikalnye-dlya-shkafov-conchiglia-v-940mm/</t>
  </si>
  <si>
    <t>https://www.etm.ru/cat/nn/9762129</t>
  </si>
  <si>
    <t>https://tmelectronics.ru/product/GTK-12M-4-6A/?ysclid=lkv0w4t9s993453779</t>
  </si>
  <si>
    <t>https://vd-dizel.ru/teploobmennik-32.19.00.00-005sb.html?ysclid=lkv0xs3wdq505002551</t>
  </si>
  <si>
    <t>https://rupax.ru/shop/150887/desc/maslookhladitel-teploobmennik-na-atlas-copco-st1030-mt2000-mt2010?ysclid=lkv0z53eta301841463</t>
  </si>
  <si>
    <t>https://samara.rusinzh.ru/product/ttai/</t>
  </si>
  <si>
    <t>https://manometr-rsc.ru/catalog/dts-014-50m-v3-20/</t>
  </si>
  <si>
    <t>https://uralenergotel.ru/dts064_pt100/</t>
  </si>
  <si>
    <t>https://uralenergotel.ru/dts214_pt100/</t>
  </si>
  <si>
    <t>https://www.etm.ru/cat/nn/1490865?city=77</t>
  </si>
  <si>
    <t>https://www.etm.ru/cat/nn/1696408</t>
  </si>
  <si>
    <t>https://samara.tarabaza.ru/catalog/emkosti/1373/</t>
  </si>
  <si>
    <t>https://www.etm.ru/cat/nn/9780283</t>
  </si>
  <si>
    <t>https://enstab.ru/transformatory-naprjazhenija/odnofaznie-transformatori-osm/osm1-1-0-380-220?utm_source=direct&amp;utm_campaign=trans-osm1&amp;utm_medium=cpc&amp;yclid=2946656858654900223</t>
  </si>
  <si>
    <t>https://enstab.ru/transformatory-naprjazhenija/odnofaznie-transformatori-osm/osm1-0-16-380-5-36-24</t>
  </si>
  <si>
    <t>https://www.etm.ru/cat/nn/2885893</t>
  </si>
  <si>
    <t>https://tdnhi.ru/catalog/detali_truboprovoda/trojniki/i_trojnik_perehodnyj_1-114_3h3~3/</t>
  </si>
  <si>
    <t>https://pnevmo.ru/catalog/troynik-s-3-nakidnymi-gaykami-populyarnye-modeli/fiting-s-nakidnymi-gaykami-t-12-10-p12-10-aignep-troynik/</t>
  </si>
  <si>
    <t>https://lunda.ru/catalog/category/c789/product/trojnik_12075.html</t>
  </si>
  <si>
    <t>https://bb-engineering.ru/fitingi/rezbovye-fitingi/rezbovye-fitingi-serii-2000/2003-1-2/</t>
  </si>
  <si>
    <t>https://www.ozon.ru/product/troynik-latunnyy-nikelirovannyy-3-4-v-v-v-mpf-609026100/?asb=PrTwcuOLkXI7LiigVORvZ0zmuN0N7l6uJhIXcedu598%253D&amp;asb2=DqTaaaksdCk_JLoBJbCAS4_x4usoGYO49yX-Qmgumy5-Z6ZjNMOrH9H88z0eoZ4K&amp;avtc=1&amp;avte=2&amp;avts=1691060359&amp;keywords=тройник+3+4+латунь&amp;sh=993azvvETg</t>
  </si>
  <si>
    <t>https://www.pnevmoteh.ru/troynik-s-nakidnymi-gaykami-camozzi-1540-12-10</t>
  </si>
  <si>
    <t>https://www.dkcmarket.ru/71720.html</t>
  </si>
  <si>
    <t>https://www.dkcmarket.ru/70932.html</t>
  </si>
  <si>
    <t>https://dkc-msk.ru/products/truba-pa-6-gofr-dn29mm-pv-0-dvn-28-3-mm-dnar-34-5-mm-tsvet-tyemno-seryy-bez-protyazhki-pa602935f0/</t>
  </si>
  <si>
    <t>https://dkc-msk.ru/products/truba-pa-6-gofr-dn36mm-pv-0-dvn-36-3-mm-dnar-42-5-mm-tsvet-tyemno-seryy-bez-protyazhki-pa603643f0/</t>
  </si>
  <si>
    <t>https://www.dkcmarket.ru/pa601721f2.html</t>
  </si>
  <si>
    <t>https://dkc-msk.ru/products/truba-pa-6-gofr-dn7mm-pv-2-dvn-6-8-mm-dnar-10-1-mm-tsvet-chyernyy-pa600710f2/</t>
  </si>
  <si>
    <t>https://metal-market.ru/katalog/truby-stalnye/kruglye/d-32/</t>
  </si>
  <si>
    <t>https://samara.snabtechmet.ru/product/truba_orebrennaja_stal_20_63-5h6_mm/</t>
  </si>
  <si>
    <t>https://www.компрессорюгмаш.рф/goods/9695601-truba_orebrennaya_khrk_9_8_na_kompressor_vp3_20_9</t>
  </si>
  <si>
    <t>https://www.энергоресурс-23.рф/products/211203933-truba_alyuminiyevaya_orebrenaya_kholodilnika_khrp_4</t>
  </si>
  <si>
    <t>https://www.trubamax.ru/goods/185719135-truba_nerzhaveyushchaya_kruglaya_aisi_304_10_0kh1_5kh6000_mm</t>
  </si>
  <si>
    <t>https://hydro-home.ru/catalog/pnevmatika/trubki_pnevmaticheskie/poliamidnye_serii_trn_pa12/2299/</t>
  </si>
  <si>
    <t>https://pnevmo.ru/catalog/pnevmotrubki-poliamidnye-populyarnye-trubki/trubka-poliamidnaya-pa12-amt-4kh2-belaya-poluprozrachnaya/</t>
  </si>
  <si>
    <t>https://www.pnevmoteh.ru/trubka-poliamidnaya-camozzi-trn-10-6-nx</t>
  </si>
  <si>
    <t>https://www.ozon.ru</t>
  </si>
  <si>
    <t>https://samara.proconsim.ru/product/251110062/</t>
  </si>
  <si>
    <t>https://www.etm.ru/cat/nn/9410443</t>
  </si>
  <si>
    <t>https://metal-market.ru/katalog/metalloprokat/ugol/</t>
  </si>
  <si>
    <t>https://iek-rus.ru/ugolok-vertikalnyj-1560-ocink-dlya-shchmp-16hh-iek/</t>
  </si>
  <si>
    <t>https://samara.leroymerlin.ru/product/uplotnitel-dlya-plastikovyh-okon-55-m-cvet-chernyy-14853362/</t>
  </si>
  <si>
    <t>https://www.ozon.ru/</t>
  </si>
  <si>
    <t>https://sam.loudsound.ru/catalog/teplo_shumoizolyatsiya/stp_izoton_lm_20/</t>
  </si>
  <si>
    <t>https://remochka.ru/zapchasti/haier/holodilniki/rezina/uplotnitel-14417</t>
  </si>
  <si>
    <t>https://joint-company.ru/product/uteplitel-knauf-prof-tr-044-10000kh1200kh50mm-2-rulon-v-upakovke/</t>
  </si>
  <si>
    <t>https://belarus1.ru/filtr-vozdushnyy-v43103-43103-01-acros-550-k-744r4-s-vkladyshem-difa/</t>
  </si>
  <si>
    <t>https://avtocomplekt.ru/catalog/evroelement/efv-ee114100ee114101-analog-af25812af25813-ee114100-ee114101.html</t>
  </si>
  <si>
    <t>https://fwater.ru/catalog/bytovye_filtry_dlya_vody/filtry_magistralnye/gruboy_ochistki/filtr_far_3_4_nr_povorotnoe_soedinenie_100_mkm_25_bar_i_do_95_s_pod_manometr/</t>
  </si>
  <si>
    <t>https://hydro-home.ru/catalog/pnevmatika/bloki_podgotovki_vozdukha/filtry_regulyatory/8194/</t>
  </si>
  <si>
    <t>https://fleetgard.ru/LFH4223?snm=FT80</t>
  </si>
  <si>
    <t>https://top-compressor.ru/catalog/filtry-dlya-to/kartridzh-1-mikron-ts018/</t>
  </si>
  <si>
    <t>https://air-tek.ru/filtry-dlya-kompressorov/filtroelementy-magistralnyh-filtrov/filtroelementy-friulair/filtroelementy-friulair-ft/filtroelementy-friulair-ft-ts/filtroelement-friulair-fts030-ts030</t>
  </si>
  <si>
    <t>https://rdrus.ru/catalog/filtry_dlya_kompressorov/5498/</t>
  </si>
  <si>
    <t>https://impart.online/catalog/91455-filtr-vozdushnyy-tsn-1w95mft/</t>
  </si>
  <si>
    <t>https://bernel.ru/o9632</t>
  </si>
  <si>
    <t>https://filter-mann.ru/katalog/vozdushnie-filtri-mann/c-1633/1</t>
  </si>
  <si>
    <t>https://avtocomplekt.ru/catalog/tsn/element-filtruyucshij-ochistki-vozduha-komplekt-citron-725-1109560-20.html</t>
  </si>
  <si>
    <t>https://нико.рф/zapchasti/smezhniki/livny/element-vozdushnogo-filtra-efv-7251109560-10-01-6ba6afc8.html</t>
  </si>
  <si>
    <t>https://samaraspectehnika.ru/p/655571932-filtroelement-mf-cre-100-fv1/</t>
  </si>
  <si>
    <t>https://filters-dsts.ru/filters/get-item/?item_number=P181137</t>
  </si>
  <si>
    <t>https://stinmarket.ru/catalog/zapchasti-dlya-sadovoy-tekhniki/zapchasti-dlya-benzopil/tsilindr-42-pp295-poulan/</t>
  </si>
  <si>
    <t>https://autocode.ru/price/Kamoka/f500401</t>
  </si>
  <si>
    <t>https://www.e-sparestrade.ru/samsung-s1021-syetyevoy-filtr-cdfc-2712r</t>
  </si>
  <si>
    <t>https://www.port3.ru/info/FINWHALE/LF105</t>
  </si>
  <si>
    <t>https://bernel.ru/711632645</t>
  </si>
  <si>
    <t>https://www.chkzszfo.ru/goods/236806728-vozdushno_maslyany_separator_aks200</t>
  </si>
  <si>
    <t>https://autocode.ru/price/Donaldson/P559418</t>
  </si>
  <si>
    <t>https://youmet.ru/shop/kompressornoe_oborudovanie/magistralnye_filtry/magistralnyy_filtr_remeza_e7_44_kartridzh-1/</t>
  </si>
  <si>
    <t>https://air-tek.ru/filtry-dlya-kompressorov/filtroelementy-magistralnyh-filtrov/filtroelementy-kaeser/filtroelementy-kaeser-f/filtroelementy-kaeser-f-b/filtroelement-kaeser-fb-18-e-b-18</t>
  </si>
  <si>
    <t>https://cf7.ru/Shop/россия/filtry/FC14-fc-14-filtr-vozdushnyj-salona-2180-lada-vesta-largus-logan-sandero-s-2012-g-legion</t>
  </si>
  <si>
    <t>https://m.220-volt.ru/catalog-654253/</t>
  </si>
  <si>
    <t>https://antek-fleetguard.ru/shop?maker=ATLAS%20COPCO&amp;model=GA%20132</t>
  </si>
  <si>
    <t>https://partsbooking.ru/products/HITACHI/4304882.html</t>
  </si>
  <si>
    <t>https://bernel.ru/ls33264</t>
  </si>
  <si>
    <t>https://filter-mann.ru/katalog/vozdushnie-filtri-mann/c-1555/6</t>
  </si>
  <si>
    <t>https://kentek.ru/catalog/osushiteli-air/filter-elements/vozdushnyy_filtr_element_omega_air_31cm/</t>
  </si>
  <si>
    <t>https://bernel.ru/sa6981</t>
  </si>
  <si>
    <t>https://aliexpress.ru/item/1005005401270385.html?sku_id=12000032911923587</t>
  </si>
  <si>
    <t>https://aliexpress.ru/item/1005005402155801.html?sku_id=12000032914486424</t>
  </si>
  <si>
    <t>https://privod-ufa.ru/smc/ustrojstva-podgotovki-szhatogo-vozdukha/magistralnye-filtry/magistralnye-filtry-aff/aff2c-22c-aff37b-75b-magistralnyj-filtr/aff8c-f04d-t-magistralnyj-filtr-s-indikatorom-g-12-1500-lmin-detail</t>
  </si>
  <si>
    <t>https://voltra-air.ru/catalog/smennye_filtruyushchie_elementy_dlya_magistralnykh_filtrov/smc_aff_el4b_/</t>
  </si>
  <si>
    <t>https://voltra-air.ru/catalog/smennye_filtruyushchie_elementy_dlya_magistralnykh_filtrov/smc_amg_el250_/</t>
  </si>
  <si>
    <t>https://amaazoon.ru/industrial/12471132031/g0a5fqh10b</t>
  </si>
  <si>
    <t>https://aliexpress.ru/item/1005004215772004.html?sku_id=12000028408583300</t>
  </si>
  <si>
    <t>https://aliexpress.ru/item/1005004215772004.html?sku_id=12000028408583307</t>
  </si>
  <si>
    <t>https://aliexpress.ru/item/1005004215772004.html?sku_id=12000028408583308</t>
  </si>
  <si>
    <t>https://voltra-air.ru/catalog/submikrofiltry_amd_1/smc_amd850_f20_t_/</t>
  </si>
  <si>
    <t>https://aliexpress.ru/item/1005005480429819.html?sku_id=12000033253546702&amp;spm=a2g2w.productlist.search_results.0.7db54c414md68W</t>
  </si>
  <si>
    <t>https://www.remeza-logistic.ru/catalog/separatory-remeza-wosm/separator-wosm-1-20/</t>
  </si>
  <si>
    <t>http://nimal.ru/konditsionery/aksessuary-i-zapchasti-dlya-sistem-konditsionerovaniya/filtruyushchie-elementy/filtr-generatora-kisloroda-cu-xe9cke/</t>
  </si>
  <si>
    <t>https://stellashop.ru/product/4000128968348</t>
  </si>
  <si>
    <t>https://www.ozon.ru/product/vozdushnyy-filtr-af27689-oem-daf-1638054-daf-xf105-euro-4-5-eev-01-06-analog-mann-c-28-028-875446703/?sh=993azhe2QQ</t>
  </si>
  <si>
    <t>https://avtocomplekt.ru/catalog/kostroma/element-filtruyucshij-ochistki-vozduha-kostroma--specialist--efov445006-komplekt-725-1109560.html</t>
  </si>
  <si>
    <t>https://aliexpress.ru/item/1005004986357816.html?gatewayAdapt=glo2rus&amp;sku_id=12000031246664843</t>
  </si>
  <si>
    <t>https://aliexpress.ru/item/1005005372386220.html?sku_id=12000032786984515</t>
  </si>
  <si>
    <t>https://pnevmo-zip.ru/product/separator-abac-9056176</t>
  </si>
  <si>
    <t>https://bernel.ru/mp351</t>
  </si>
  <si>
    <t>https://td-import.ru/zapchasti-dlya-stroitelnoj-tehniki/filtr-vozdushnyj-13074774-weichai-original</t>
  </si>
  <si>
    <t>https://bernel.ru/sa6782</t>
  </si>
  <si>
    <t>https://rutector.ru/products/tg-filter-tga6101-filt-vozdushnyy-analog</t>
  </si>
  <si>
    <t>https://com-part.ru/part/400504-00089/</t>
  </si>
  <si>
    <t>https://premium-vozduh.ru/product/sm9057/</t>
  </si>
  <si>
    <t>https://pnevmo-zip.ru/product/maslyanyy-filtr-abac-2236106019</t>
  </si>
  <si>
    <t>https://russian.alibaba.com/product-detail/all-1600791690167.html?xp=m9iUeAvp3RPk_qQFgvnDKp56QMehqFqmjnS4B3J50RVCAb2ArctytmE5dKhA1Hb5hqWkx998kWk3OUiBnx6P8r-_ioR63bIueygqBreWkHs&amp;cps_sk=asciqch7&amp;bm=cps&amp;src=saf&amp;productId=1600791690167&amp;url=https%3A%2F%2Frussian.alibaba.com%2Fproduct-detail%2Fall-1600791690167.html&amp;language=ru</t>
  </si>
  <si>
    <t>https://china.org.ru/product/ru/60796876290</t>
  </si>
  <si>
    <t>https://bernel.ru/611111405</t>
  </si>
  <si>
    <t>https://top-compressor.ru/catalog/filtry-dlya-to/filtr-maslyanyy-atmos-627960094100/</t>
  </si>
  <si>
    <t>https://bernel.ru/p551102</t>
  </si>
  <si>
    <t>https://kentek.ru/catalog/filtry-dlya-kompressorov/maslyanye-filtry-dlya-kompressorov/oil-tgfilter/tgo210/</t>
  </si>
  <si>
    <t>https://bernel.ru/tgo501</t>
  </si>
  <si>
    <t>https://autopiter.ru/goods/efm0271012038/livny/id115699112</t>
  </si>
  <si>
    <t>https://bernel.ru/mh2045</t>
  </si>
  <si>
    <t>https://оконные-фильтры.рф/#цены</t>
  </si>
  <si>
    <t>https://autopiter.ru/goods/c1574/mann-filter/id59603</t>
  </si>
  <si>
    <t>https://premium-vozduh.ru/product/c2375/</t>
  </si>
  <si>
    <t>https://voltra-air.ru/catalog/submikrofiltry_smc_serii_afd20_40_s_ruchnym_otvodom_kondensata/smc_afd30_f03c_a_/</t>
  </si>
  <si>
    <t>https://bb-engineering.ru/podgotovka-szhatogo-vozduha/filtry/filtry-serii-eaf/filtr-b-and-b-pneumatics-eaf2000-02/</t>
  </si>
  <si>
    <t>https://shop.voleks.com/product/filtr-eaf3000-f03-10330</t>
  </si>
  <si>
    <t>https://www.farpost.ru/vladivostok/home/tools/filtr-1-2-do-16-bar-eaf4000-f04-x425-smc-g12864284444.html</t>
  </si>
  <si>
    <t>https://bb-engineering.ru/podgotovka-szhatogo-vozduha/filtry/filtry-serii-eaf/filtr-sverhtonkoy-ochistki-e-mc-eafd4000-04/</t>
  </si>
  <si>
    <t>https://autopiter.ru/goods/02113831/deutz/id47184331</t>
  </si>
  <si>
    <t>https://nasos-systems.ru/magazin/product/filtr-efvp-tr-130-250</t>
  </si>
  <si>
    <t>https://aircompressorhub.ru/catalog/filtry_atlas_copco/maslyanye_filtry_atlas_copco/maslyanyy_filtr_atlas_copco_oil_filter_for_cp_models_1903061211/</t>
  </si>
  <si>
    <t>https://ice-part.ru/internet-magazin/filtry_kartridzhi_korpusa/kartridzh_dlya_filtra_york_48_art_p_n_026_37540_000/</t>
  </si>
  <si>
    <t>https://www.ozon.ru/product/filtr-toplivnyy-bosch-f026403006-f3006-vag-06-434479980/?sh=r_U_As3szw</t>
  </si>
  <si>
    <t>https://china.org.ru/product/ru/1600313397129</t>
  </si>
  <si>
    <t>https://filters.filpro.com/item/c/cameron-compress/aamb796039-00004</t>
  </si>
  <si>
    <t>https://russian.alibaba.com/p-detail/Manufacturer-1600692764602.html?s=p</t>
  </si>
  <si>
    <t>https://autopiter.ru/goods/p785394/donaldson/id52080605</t>
  </si>
  <si>
    <t>https://ru.made-in-china.com/co_xxtryy/product_Filter-E5-48-Air-Filter-E7-48-Compressed-Air-Filter-E9-48_esossihoy.html</t>
  </si>
  <si>
    <t>https://euroequipment.ru/tovary/14346</t>
  </si>
  <si>
    <t>https://euroequipment.ru/tovary/14351</t>
  </si>
  <si>
    <t>https://youmet.ru/shop/kompressornoe_oborudovanie/magistralnye_filtry/magistralnyy_filtr_remeza_e9_16-1/</t>
  </si>
  <si>
    <t>https://remeza-air.com/product/kartridzh-filtra-remeza-e9-28-3-mkm-5-m3-min/</t>
  </si>
  <si>
    <t>https://aps-market.ru/catalog/filtry/vozdushnye_filtry/komplekt_vozdushnykh_filtrov_ee_158500_ee_158501_rf/</t>
  </si>
  <si>
    <t>https://autopiter.ru/goods/sa6861/sotras/id41899914</t>
  </si>
  <si>
    <t>http://avtocomplekt.ru/catalog/evroelement/element-filtruyucshij-ochistki-vozduha-novokuzneck-analog-af26242-c-27-13203-ee135500.html</t>
  </si>
  <si>
    <t>https://td-import.ru/zapchasti-dlya-stroitelnoj-tehniki/filtr-vozdushnyj-13065278-4110002321001</t>
  </si>
  <si>
    <t>https://bernel.ru/ee113100</t>
  </si>
  <si>
    <t>https://supplygrid.ru/product/92277</t>
  </si>
  <si>
    <t>https://chudoshop.ru/product/filtr-608-vneshnii-9-3vt-650l-ch-190-190-290mm</t>
  </si>
  <si>
    <t>https://compressor-mash.ru/catalog/4061000800_sotras_filtr_separator_db_2319.html</t>
  </si>
  <si>
    <t>https://autopiter.ru/goods/02165059/deutz/id39524421</t>
  </si>
  <si>
    <t>https://air-tek.ru/filtry-dlya-kompressorov/filtroelementy-magistralnyh-filtrov/filtroelementy-omega/filtroelementy-omega-seriya-af-ht/filtroelementy-omega-af-ht-sht/filtroelement-omega-af-0946-sht-51090-sht</t>
  </si>
  <si>
    <t>https://www.pnevmomagazin.ru/products/separator-ciklonnuiy-omega-air-ckl-007-b-g1-2-16bar/</t>
  </si>
  <si>
    <t>https://turbomos.ru/zapchasti/element-filtruyushchiy-kamaz-evro-3-dv-cummins/?utm_referrer=https%3A%2F%2Fyandex.ru%2Fproducts%2Fsearch%3Ftext%3D%25D0%25A4%25D0%25B8%25D0%25BB%25D1%258C%25D1%2582%25D1%2580%25D0%25BE%25D1%258D%25D0%25BB%25D0%25B5%25D0%25BC%25D0%25B5%25D0%25BD%25D1%2582%2520%25D0%259A%25D0%2590%25D0%25BC%25D0%2590%25D0%2597%2520%25D1%2586%25D0%25B5%25D0%25BD%25D0%25B0</t>
  </si>
  <si>
    <t>https://satom.ru/k/fiting-1-8/</t>
  </si>
  <si>
    <t>https://onyxspb.ru/catalog/flantsy/flantsy-ploskie/flantsy-ploskie-stal-20/flanets-ploskiy-100-10-01-1-b-st-20-iv-gost-33259-2015/</t>
  </si>
  <si>
    <t>https://zd-ed.ru/catalog/detali_truboprovoda/flantsy/i_flanets_staljnoj_ploskij_pr~79/#</t>
  </si>
  <si>
    <t>http://www.energonic.ru/index.php?productID=4655</t>
  </si>
  <si>
    <t>http://www.energonic.ru/index.php?productID=4660</t>
  </si>
  <si>
    <t>http://www.energonic.ru/index.php?productID=4662</t>
  </si>
  <si>
    <t>https://23met.ru/price/flanec/80?filter=st20</t>
  </si>
  <si>
    <t>https://ekb.pulscen.ru/products/flanets_nerzhaveyushchi_du34_ru16_12kh18n10t_ploski_235043931</t>
  </si>
  <si>
    <t>https://трубопроводный-мир.рф/shop/UID_12003.html</t>
  </si>
  <si>
    <t>https://samara.metal100.ru/prodazha/Truboprovodnaya-armatura/Flanets_stalnoy/ploskiy/65-25</t>
  </si>
  <si>
    <t>https://samara.pulscen.ru/products/flanets_stalnoy_d_vnutr_80_ru40_tip_vorotnikovy_otvetny_gost_33259_2015_236480241</t>
  </si>
  <si>
    <t>https://uss96.ru/flancy-stalnye/flancy-ploskie-stalnye/flanec-ploskij-stalnoj-du-100-ru-10-tip-01-isp-v-gost-33259-2015/</t>
  </si>
  <si>
    <t>https://uss96.ru/flancy-stalnye/flancy-ploskie-stalnye/flanec-ploskij-stalnoj-du-125-ru-16-tip-01-isp-v-gost-33259-2015/</t>
  </si>
  <si>
    <t>https://uss96.ru/flancy-stalnye/flancy-vorotnikovye-stalnye/flanec-stalnoj-vorotnikovyj-du-20-ru-16-tip-11-isp-v-gost-33259-2015/</t>
  </si>
  <si>
    <t>https://uss96.ru/flancy-stalnye/flancy-ploskie-stalnye/flanec-ploskij-stalnoj-du-150-ru-10-tip-01-isp-v-gost-33259-2015/</t>
  </si>
  <si>
    <t>https://uss96.ru/flancy-stalnye/flancy-vorotnikovye-stalnye/flanec-stalnoj-vorotnikovyj-du-32-ru-16-tip-11-isp-v-gost-33259-2015/</t>
  </si>
  <si>
    <t>https://uss96.ru/flancy-stalnye/flancy-vorotnikovye-stalnye/flanec-stalnoj-vorotnikovyj-du-40-ru-40-tip-11-isp-v-gost-33259-2015/</t>
  </si>
  <si>
    <t>https://uss96.ru/flancy-stalnye/flancy-vorotnikovye-stalnye/flanec-stalnoj-vorotnikovyj-du-50-ru-40-tip-11-isp-v-gost-33259-2015/</t>
  </si>
  <si>
    <t>https://uss96.ru/flancy-stalnye/flancy-vorotnikovye-stalnye/flanec-stalnoj-vorotnikovyj-du-65-ru-40-tip-11-isp-v-gost-33259-2015/</t>
  </si>
  <si>
    <t>https://uss96.ru/flancy-stalnye/flancy-vorotnikovye-stalnye/flanec-stalnoj-vorotnikovyj-du-80-ru-40-tip-11-isp-v-gost-33259-2015/</t>
  </si>
  <si>
    <t>https://uss96.ru/flancy-stalnye/flancy-vorotnikovye-stalnye/flanec-stalnoj-vorotnikovyj-du-100-ru-16-tip-11-isp-v-gost-33259-2015/</t>
  </si>
  <si>
    <t>https://uss96.ru/flancy-stalnye/flancy-ploskie-stalnye/flanec-ploskij-stalnoj-du-15-ru-10-tip-01-isp-v-gost-33259-2015/</t>
  </si>
  <si>
    <t>https://uss96.ru/flancy-stalnye/flancy-ploskie-stalnye/flanec-ploskij-stalnoj-du-250-ru-10-tip-01-isp-v-gost-33259-2015/</t>
  </si>
  <si>
    <t>https://uss96.ru/flancy-stalnye/flancy-vorotnikovye-stalnye/flanec-stalnoj-vorotnikovyj-du-125-ru-16-tip-11-isp-v-gost-33259-2015/</t>
  </si>
  <si>
    <t>https://uss96.ru/flancy-stalnye/flancy-ploskie-stalnye/flanec-ploskij-stalnoj-du-200-ru-10-tip-01-isp-v-gost-33259-2015/</t>
  </si>
  <si>
    <t>https://filters-dsts.ru/filters/get-item/?item_number=P554105</t>
  </si>
  <si>
    <t>https://topandtop.ru/products/207493</t>
  </si>
  <si>
    <t>https://www.kirelis.ru/catalog/homyty/provolochnye/id_28176/</t>
  </si>
  <si>
    <t>https://ya.ru/products/</t>
  </si>
  <si>
    <t>https://remonstr.ru/catalog/khomuty1/299773/?utm_referrer=https%3A%2F%2Fyandex.ru%2Fproducts%2Fsearch%3Ftext%3D%25D0%25A5%25D0%25BE%25D0%25BC%25D1%2583%25D1%2582%2520210%2520%25D1%2586%25D0%25B5%25D0%25BD%25D0%25B0</t>
  </si>
  <si>
    <t>https://www.homut.ru/catalog/ventilyatsionnye_c_rezinovym_uplotnitelem/2263/</t>
  </si>
  <si>
    <t>https://www.homut.ru/catalog/ventilyatsionnye_c_rezinovym_uplotnitelem/2269/</t>
  </si>
  <si>
    <t>https://www.vent-style.ru/goоds/homut-40-60-stalnoy-chervyachnyiy-40-60mm?utm_referrer=https%3A%2F%2Fyandex.ru%2Fproducts%2Fsearch%3Ftext%3D%25D0%25A5%25D0%25BE%25D0%25BC%25D1%2583%25D1%2582%252040-60%2520%25D1%2586%25D0%25B5%25D0%25BD%25D0%25B0</t>
  </si>
  <si>
    <t>https://stroykateka.ru/product/homuty-chervyachnye-80-70-90?utm_medium=cpc&amp;utm_referrer=https%3A%2F%2Fyandex.ru%2Fproducts%2Fsearch%3Ftext%3D%25D0%25A5%25D0%25BE%25D0%25BC%25D1%2583%25D1%2582%252070-90%2520%25D1%2586%25D0%25B5%25D0%25BD%25D0%25B0&amp;utm_source=yandex_products_search&amp;variant_id=165415018</t>
  </si>
  <si>
    <t>https://www.climatseason.ru/ventilation/ventilyatory/tsentrobezhnyy-ventilyator-teplomash-vts-14-46-2-obychnoe-0-18-kvt-1500-ob-min/?utm_referrer=https%3A%2F%2Fyandex.ru%2Fproducts%2Fsearch%3Ftext%3D%25D0%25A6%25D0%25B5%25D0%25BD%25D1%2582%25D1%2580%25D0%25BE%25D0%25B1%25D0%25B5%25D0%25B6%25D0%25BD%25D1%258B%25D0%25B9%2520%25D0%25B2%25D0%25B5%25D0%25BD%25D1%2582%25D0%25B8%25D0%25BB%25D1%258F%25D1%2582%25D0%25BE%25D1%2580%2520%25D0%2592%25D0%25A6-1446%2520%25D1%2586%25D0%25B5%25D0%25BD%25D0%25B0</t>
  </si>
  <si>
    <t>https://mircli.ru/ELHART-EMD-VH-1600-T/</t>
  </si>
  <si>
    <t>https://www.vseinstrumenti.ru/product/pruzhinnaya-otsinkovannaya-shajba-din127b-m10-12sht-paket-tech-krep-112264-808487/</t>
  </si>
  <si>
    <t>https://www.vseinstrumenti.ru/product/shajba-tski-din-125a-m2-ts-1000-sht-61135-1807260/</t>
  </si>
  <si>
    <t>https://www.vseinstrumenti.ru/product/ploskaya-shajba-metiznyj-dvor-d20-din-125-25-sht-4607159068132-1116323/</t>
  </si>
  <si>
    <t>https://www.vseinstrumenti.ru/product/ploskaya-shajba-metiznyj-dvor-d24-din-125-25-sht-4607159068156-1116336/</t>
  </si>
  <si>
    <t>https://www.vseinstrumenti.ru/product/obychnaya-shajba-krep-komp-tsink-din125-m30-25kg-502sht-sho30-1311812/</t>
  </si>
  <si>
    <t>https://www.vseinstrumenti.ru/product/ploskaya-shajba-goskrep-din125-m5-50-sht-6-0039570-1278026/</t>
  </si>
  <si>
    <t>https://www.vseinstrumenti.ru/product/klinovoj-shkiv-skf-spb-160-5-tb-2021684/</t>
  </si>
  <si>
    <t>https://www.vseinstrumenti.ru/product/klinovoj-shkiv-skf-spb-200-5-tb-2021204/</t>
  </si>
  <si>
    <t>https://www.vseinstrumenti.ru/product/klinovoj-shkiv-skf-spb-280-5-tb-2021515/</t>
  </si>
  <si>
    <t>https://www.vseinstrumenti.ru/product/klinovoj-shkiv-skf-spz-280-8-tb-2021191/</t>
  </si>
  <si>
    <t>https://www.vseinstrumenti.ru/product/klinovoj-shkiv-skf-spb-212-5-tb-2021301/</t>
  </si>
  <si>
    <t>https://www.vseinstrumenti.ru/product/klinovoj-shkiv-skf-spc-224-5-tb-2021286/?utm_campaign=webmaster&amp;utm_content=2021286&amp;utm_medium=organic&amp;utm_referrer=https%3A%2F%2Fyandex.ru%2Fproducts%2Fsearch%3Ftext%3D%25D0%25A8%25D0%25BA%25D0%25B8%25D0%25B2%2520SP%25D0%25A1%2520224%25D1%25855%2520%25D1%2586%25D0%25B5%25D0%25BD%25D0%25B0&amp;utm_source=Yandex&amp;utm_term=2021286</t>
  </si>
  <si>
    <t>https://www.vseinstrumenti.ru/product/klinovoj-shkiv-skf-spc-300-5-tb-2021554/</t>
  </si>
  <si>
    <t>https://technobearing.ru/eshop1/product/47688811</t>
  </si>
  <si>
    <t>https://market.yandex.ru/product--</t>
  </si>
  <si>
    <t>https://www.inkomos.ru/catalog/korpusa_elektroshchitov/napolnye_korpusa/shkaf_napolnyy_rittal_se_600x1800x400mm_ip55_stal_5830500.html</t>
  </si>
  <si>
    <t>https://anlan.ru/products/7112</t>
  </si>
  <si>
    <t>https://profto.ru/catalog/Metallicheskie-shkafy/SHkaf-SHAM-11/?utm_referrer=https%3A%2F%2Fyandex.ru%2Fproducts%2Fsearch%3Ftext%3D%25D0%25A8%25D0%25BA%25D0%25B0%25D1%2584%2520%25D0%25BC%25D0%25B5%25D1%2582%25D0%25B0%25D0%25BB%25D0%25BB%25D0%25B8%25D1%2587%25D0%25B5%25D1%2581%25D0%25BA%25D0%25B8%25D0%25B9%2520%25D0%25BF%25D0%25BB%25D0%25B0%25D1%2582%25D1%258F%25D0%25BD%25D0%25BE%25D0%25B9%25201200%25D1%25851900%2520%25D1%2586%25D0%25B5%25D0%25BD%25D0%25B0</t>
  </si>
  <si>
    <t>https://sclad.ru/shkafy/shkafy-dlya-masterskih/instrumentalnye-shkafy/shkaf-dlya-metizov-zs-d-5004.32-metallicheskiy-s-dveryami/?utm_referrer=https%3A%2F%2Fyandex.ru%2Fproducts%2Fsearch%3Ftext%3D%25D0%25A8%25D0%25BA%25D0%25B0%25D1%2584%2520%25D0%25BC%25D0%25B5%25D1%2582%25D0%25B0%25D0%25BB%25D0%25BB%25D0%25B8%25D1%2587%25D0%25B5%25D1%2581%25D0%25BA%25D0%25B8%25D0%25B9%2520DF5004%2520%25D1%2586%25D0%25B5%25D0%25BD%25D0%25B0</t>
  </si>
  <si>
    <t>https://доммечты.рф/korpus_pustotelyy/korpus_sbornyy_vru_1800kh800kh450_ip31_smart_iek_ykm50_1800_800_450.html?utm_referrer=https%3A%2F%2Fyandex.ru%2Fproducts%2Fsearch%3Ftext%3D%25D0%25A8%25D0%25BA%25D0%25B0%25D1%2584%2520%25D0%25BE%25D1%2582%25D0%25B4%25D0%25B5%25D0%25BB%25D1%258C%25D0%25BD%25D1%258B%25D0%25B9%2520%2520%25D0%2592%25D1%2585%25D0%25A8%25D1%2585%25D0%2593%253D1800%25D1%2585800%25D1%2585400%2520%25D0%25BC%25D0%25BC%2520%2520%25D1%2586%25D0%25B5%25D0%25BD%25D0%25B0</t>
  </si>
  <si>
    <t>https://www.versmet.ru/osnovnoj-katalog-tovarov1/ofis/arhivnye-metallicheskie-shkafy/svarnye-arhivnye-shkafy/shkaf-ofisnyj-2000h500h400-10-polok-usilennyj/?utm_referrer=https%3A%2F%2Fyandex.ru%2Fproducts%2Fsearch%3Ftext%3D%25D0%25A8%25D0%25BA%25D0%25B0%25D1%2584%2520%25D1%2581%25D1%2582%25D0%25BE%25D0%25BB%25D1%258F%25D1%2580%25D0%25BD%25D1%258B%25D0%25B9%2520%25D0%25BC%25D0%25B5%25D1%2582%25D0%25B0%25D0%25BB%25D0%25BB%25202000%25D1%2585500%2520%25D1%2586%25D0%25B5%25D0%25BD%25D0%25B0</t>
  </si>
  <si>
    <t>https://www.electro-mpo.ru/catalog/shkafy_boksy_aksessuary/b07_shkafy_metallicheskie_navesnye_germetichnye_ip/b0706-shkaf-shchmp05-2-ip54-400kh400kh220mm-svetlo/</t>
  </si>
  <si>
    <t>https://www.electro-mpo.ru/catalog/shkafy_boksy_aksessuary/b07_shkafy_metallicheskie_navesnye_germetichnye_ip/b0709-shkaf-shchmp08-ip54-650kh500kh220mm-svetlo-s/</t>
  </si>
  <si>
    <t>https://www.vseinstrumenti.ru/product/metallicheskij-korpus-era-schurn-1-6zo-1-76-uhl3-ip31-b0030179-1141941/</t>
  </si>
  <si>
    <t>https://www.ofsi.ru/product/shkaf-instrumentalnyy-praktik-komplekt-1-950x500x1900-mm.html</t>
  </si>
  <si>
    <t>https://schneider-24.ru/product/sarel-shkaf-spacial-3d-600x600x250-s-platoy-ip66/</t>
  </si>
  <si>
    <t>https://industryshop.ru/catalog/shkivy/klinovye_1/optibelt_9/shkiv_klinovoy_optibelt_1khspz_106/?utm_source=direct&amp;utm_medium=cpc&amp;utm_campaign=SK%20-%20Поиск%20Динамич%20-%20РФ%20без%20Мск%20и%20Спб%20-%20Все%20категории_shkivy&amp;utm_content=12578866290&amp;utm_term=&amp;etext=2202.xYiQ9bOnU_1NsAJ3pbxKzA4pQ34u6P6JJh5FEXTZ9Ht6amhkZXRiZ3lubmttcW92.d056300976a65024424e32afd1679bda5962fb4a&amp;yclid=4450662155612396231</t>
  </si>
  <si>
    <t>https://snab-lift.ru/catalog/zapchasti-k-liftam/shkivy/shkivyi-otis/shkivyi-kanatovedushhie-otis/piq9m6_shkiv-kanatoveduschiy-400h5h10-new-bomco-w.html</t>
  </si>
  <si>
    <t>https://leroymerlin.ru</t>
  </si>
  <si>
    <t>https://www.pnevmoteh.ru/rukav-gost-10362-76-diametr-40-515-16</t>
  </si>
  <si>
    <t>https://santehklass.ru/product/shlang-rezinovyj-du-20-mm-chernyj-armirovannyj/</t>
  </si>
  <si>
    <t>https://inforkom-tools.ru/catalog/pnevmoinstrument/shlangi-vozdushnye/na-katushke/shlang-poliuretanovyy-10-x-8mm-dlya-vozduha100m-v-katushke/?utm_referrer=https%3A%2F%2Fyandex.ru%2Fproducts%2Fsearch%3Ftext%3D%25D0%25A8%25D0%25BB%25D0%25B0%25D0%25BD%25D0%25B3%2520%25D0%25BF%25D0%25BE%25D0%25BB%25D0%25B8%25D1%2583%25D1%2580%25D0%25B5%25D1%2582%25D0%25B0%25D0%25BD%25D0%25BE%25D0%25B2%25D1%258B%25D0%25B9%252010%25D1%25858%2520%25D1%2586%25D0%25B5%25D0%25BD%25D0%25B0</t>
  </si>
  <si>
    <t>https://msk.kupiprodai.ru/oborud/moscow_oborudmore_samohodnyy_shtabeler_OttoKurtbach_Meister_SE_1655_970710</t>
  </si>
  <si>
    <t>https://mva-group.ru/product/shumoizolyatsiya-izoton-lm-10-1-0kh2-0-m-10-mm-tsena-za-1-list/?utm_referrer=https%3A%2F%2Fyandex.ru%2Fproducts%2Fsearch%3Ftext%3D%25D0%25A8%25D1%2583%25D0%25BC%25D0%25BE%25D0%25B8%25D0%25B7%25D0%25BE%25D0%25BB%25D1%258F%25D1%2586%25D0%25B8%25D1%258F%2520%25D0%25B8%25D0%25B7%25D0%25BE%25D1%2582%25D0%25BE%25D0%25BD%2520%25D1%2586%25D0%25B5%25D0%25BD%25D0%25B0</t>
  </si>
  <si>
    <t>https://sila380.ru/elektrodvigatel-air-132-m4-11-kvt-1500-ob-min-1081</t>
  </si>
  <si>
    <t>https://sila380.ru/elektrodvigatel-air-132-s4-7-5-kvt-1500-ob-min-1081</t>
  </si>
  <si>
    <t>https://доммечты.рф</t>
  </si>
  <si>
    <t>https://ru-clean.ru/elektrodvigatel-eme-4-0-kvt-400v-50-gts-h100-1450-ob-min-hs/</t>
  </si>
  <si>
    <t>https://cable.ru/engines/marka-5ai112m2.php</t>
  </si>
  <si>
    <t>https://magazin-oborudovaniya.ru</t>
  </si>
  <si>
    <t>https://megavolt-shop.ru/catalog</t>
  </si>
  <si>
    <t>https://sila380.ru/elektrodvigatel-air-250-m6-55-kvt-1000-ob-min-2081</t>
  </si>
  <si>
    <t>https://td-mso.ru/katalog/ehlektrodvigateli-asinhronnye/ehlektrodvigatel-air-160-s4-15-kvt-1500-ob-min-1001</t>
  </si>
  <si>
    <t>https://prom-partner.com</t>
  </si>
  <si>
    <t>https://saratov.lengas.ru</t>
  </si>
  <si>
    <t>https://agregat.me/trekhfaznye-elektrodvigateli-380v/124-a90l6-elektrodlvigatel-1-5-kvt-920-ob-trehfaznyj-eldin/</t>
  </si>
  <si>
    <t>https://nasosymarket.ru/catalog/vodyanye_nasosy/nasos_vertikalnyy_tsirkulyatsionnyy_flantsevyy_leo_lpp_32_31_3_2_380v/</t>
  </si>
  <si>
    <t>https://yunimag.ru/goods/270173-transformator-svarochnyy-tdm-400-su.html</t>
  </si>
  <si>
    <t>https://www.electro-master.ru/catalog/rubilniki_v_korpuse/yashchik_silovoy_yab_3_400_2_u3_na_400a_ip54_s_pn2_s_rubilnikom_mzemi/</t>
  </si>
  <si>
    <t>https://pnevmo-elektro.ru/shop/pnevmaticheskie_sistemy_-_podgotovka_vozduha/mikroregulyatory_davleniya/fil_tr_element_c238-f12_3_5_mkm_plastik/</t>
  </si>
  <si>
    <t>https://a-k-c.su/product/CAMERON/P3403893-00416</t>
  </si>
  <si>
    <t>https://pnevmo-elektro.ru/shop/pnevmaticheskie_sistemy_-_podgotovka_vozduha/mikroregulyatory_davleniya/mx2-f10_fil_truyuwij_element_0_01_mkm/</t>
  </si>
  <si>
    <t>https://www.nersplus.ru/catalog/etilenglikol/etilenglikol_bochka_216_5l/</t>
  </si>
  <si>
    <t>https://refprom.ru/catalog/kholodilnoe_oborudovanie/elektrodvigateli/elektrodvigateli_yzf_cn_ebm_i_dr/5059/</t>
  </si>
  <si>
    <t>год</t>
  </si>
  <si>
    <t>Индекс удорожания за период</t>
  </si>
  <si>
    <t>Индекс</t>
  </si>
  <si>
    <t>Обновлено 05.03.2021</t>
  </si>
  <si>
    <r>
      <t>Индексы цен производителей промышленных товаров</t>
    </r>
    <r>
      <rPr>
        <b/>
        <vertAlign val="superscript"/>
        <sz val="9"/>
        <rFont val="Times New Roman"/>
        <family val="1"/>
        <charset val="204"/>
      </rPr>
      <t>1)</t>
    </r>
    <r>
      <rPr>
        <b/>
        <sz val="9"/>
        <rFont val="Times New Roman"/>
        <family val="1"/>
        <charset val="204"/>
      </rPr>
      <t xml:space="preserve">
по Российской Федеpации в 2013-2020г.  </t>
    </r>
  </si>
  <si>
    <t>на конец периода, в %</t>
  </si>
  <si>
    <t>К предыдущему месяцу</t>
  </si>
  <si>
    <t xml:space="preserve"> Январь</t>
  </si>
  <si>
    <t xml:space="preserve"> Февраль</t>
  </si>
  <si>
    <t xml:space="preserve"> Март</t>
  </si>
  <si>
    <t xml:space="preserve"> Апрель</t>
  </si>
  <si>
    <t xml:space="preserve"> Май</t>
  </si>
  <si>
    <t xml:space="preserve"> Июнь</t>
  </si>
  <si>
    <t xml:space="preserve"> Август</t>
  </si>
  <si>
    <t xml:space="preserve"> Сентябрь</t>
  </si>
  <si>
    <t xml:space="preserve"> Октябрь</t>
  </si>
  <si>
    <t xml:space="preserve"> Ноябрь</t>
  </si>
  <si>
    <t xml:space="preserve"> Декабрь</t>
  </si>
  <si>
    <t>Декабрь в % к декабрю предыдущего года</t>
  </si>
  <si>
    <t>1) На товары, предназначенные для реализации на внутреннем рынке.</t>
  </si>
  <si>
    <t>https://rosstat.gov.ru/storage/mediabank/MnPNkLA4/tab-prom-okved2.htm</t>
  </si>
  <si>
    <r>
      <t>Индексы цен производителей промышленных товаров</t>
    </r>
    <r>
      <rPr>
        <b/>
        <vertAlign val="superscript"/>
        <sz val="9"/>
        <rFont val="Times New Roman"/>
        <family val="1"/>
        <charset val="204"/>
      </rPr>
      <t>1)</t>
    </r>
    <r>
      <rPr>
        <b/>
        <sz val="9"/>
        <rFont val="Times New Roman"/>
        <family val="1"/>
        <charset val="204"/>
      </rPr>
      <t xml:space="preserve">
по Российской Федеpации в 1998-2016гг.  </t>
    </r>
  </si>
  <si>
    <t xml:space="preserve"> Июль</t>
  </si>
  <si>
    <t>https://rosstat.gov.ru/storage/mediabank/7_26-01-2022.html</t>
  </si>
  <si>
    <t>https://rosstat.gov.ru/storage/mediabank/6_25-01-2023.html</t>
  </si>
  <si>
    <t>https://rosstat.gov.ru/storage/mediabank/210_21-12-2022.html</t>
  </si>
  <si>
    <t>https://rosstat.gov.ru/storage/mediabank/41_22-03-2023.html</t>
  </si>
  <si>
    <t>\</t>
  </si>
  <si>
    <t>https://rosstat.gov.ru/storage/mediabank/111_19-07-2023.html</t>
  </si>
  <si>
    <t>https://www.etm.ru/cat/nn/6163953</t>
  </si>
  <si>
    <t>Год</t>
  </si>
  <si>
    <t>Индекс изменения цены</t>
  </si>
  <si>
    <t>Стоимость замещения, руб. с НДС (без учета износа)</t>
  </si>
  <si>
    <t>Стоимость замещения, руб. с НДС (без учета износа), с учетом количества</t>
  </si>
  <si>
    <t>Физический износ, %</t>
  </si>
  <si>
    <t>Переход на вторичный рынок</t>
  </si>
  <si>
    <t>Рыночная стоимость с учетом износа, руб. с НДС и перехода на вторичный рынок</t>
  </si>
  <si>
    <t>Удовлетворительное</t>
  </si>
  <si>
    <t>Рыночная стоимость с учетом износа, руб. без НДС и перехода на вторичный рынок</t>
  </si>
  <si>
    <t>Итого</t>
  </si>
  <si>
    <t>Приложение 8</t>
  </si>
  <si>
    <t>ЛОТ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</si>
</sst>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"/>
  </numFmts>
  <fonts count="15" x14ac:knownFonts="1">
    <font>
      <sz val="11"/>
      <color rgb="FF000000"/>
      <name val="Calibri"/>
      <family val="2"/>
      <charset val="1"/>
    </font>
    <font>
      <sz val="8"/>
      <name val="Arial"/>
      <family val="2"/>
      <charset val="1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0"/>
      <name val="Arial Cyr"/>
      <charset val="204"/>
    </font>
    <font>
      <b/>
      <vertAlign val="superscript"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u/>
      <sz val="9"/>
      <color theme="1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9" fillId="0" borderId="0"/>
    <xf numFmtId="0" fontId="11" fillId="0" borderId="0"/>
  </cellStyleXfs>
  <cellXfs count="77">
    <xf numFmtId="0" fontId="0" fillId="0" borderId="0" xfId="0"/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" fontId="6" fillId="3" borderId="1" xfId="2" applyNumberFormat="1" applyFont="1" applyFill="1" applyBorder="1" applyAlignment="1">
      <alignment horizontal="center" vertical="center" wrapText="1"/>
    </xf>
    <xf numFmtId="4" fontId="6" fillId="3" borderId="1" xfId="1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2" fillId="4" borderId="1" xfId="2" applyFont="1" applyFill="1" applyBorder="1" applyAlignment="1">
      <alignment horizontal="center" vertical="center" wrapText="1"/>
    </xf>
    <xf numFmtId="0" fontId="2" fillId="5" borderId="1" xfId="2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3" borderId="1" xfId="3" applyFill="1" applyBorder="1" applyAlignment="1">
      <alignment horizontal="center" vertical="center" wrapText="1"/>
    </xf>
    <xf numFmtId="0" fontId="7" fillId="0" borderId="0" xfId="0" applyFont="1"/>
    <xf numFmtId="0" fontId="7" fillId="6" borderId="1" xfId="0" applyFont="1" applyFill="1" applyBorder="1" applyAlignment="1">
      <alignment horizontal="center"/>
    </xf>
    <xf numFmtId="0" fontId="7" fillId="6" borderId="1" xfId="0" applyFont="1" applyFill="1" applyBorder="1"/>
    <xf numFmtId="0" fontId="8" fillId="0" borderId="0" xfId="0" applyFont="1"/>
    <xf numFmtId="0" fontId="8" fillId="3" borderId="0" xfId="0" applyFont="1" applyFill="1"/>
    <xf numFmtId="0" fontId="8" fillId="3" borderId="1" xfId="0" applyFont="1" applyFill="1" applyBorder="1"/>
    <xf numFmtId="164" fontId="8" fillId="3" borderId="1" xfId="0" applyNumberFormat="1" applyFont="1" applyFill="1" applyBorder="1"/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Fill="1"/>
    <xf numFmtId="0" fontId="8" fillId="7" borderId="0" xfId="0" applyFont="1" applyFill="1"/>
    <xf numFmtId="0" fontId="7" fillId="0" borderId="0" xfId="0" applyFont="1" applyAlignment="1">
      <alignment horizontal="center"/>
    </xf>
    <xf numFmtId="14" fontId="7" fillId="6" borderId="1" xfId="0" applyNumberFormat="1" applyFont="1" applyFill="1" applyBorder="1"/>
    <xf numFmtId="0" fontId="10" fillId="8" borderId="0" xfId="4" applyFont="1" applyFill="1"/>
    <xf numFmtId="0" fontId="2" fillId="0" borderId="0" xfId="4" applyFont="1"/>
    <xf numFmtId="0" fontId="2" fillId="0" borderId="0" xfId="5" applyFont="1" applyAlignment="1"/>
    <xf numFmtId="0" fontId="2" fillId="9" borderId="1" xfId="5" applyFont="1" applyFill="1" applyBorder="1" applyAlignment="1">
      <alignment horizontal="center" vertical="center"/>
    </xf>
    <xf numFmtId="0" fontId="13" fillId="9" borderId="1" xfId="5" applyFont="1" applyFill="1" applyBorder="1" applyAlignment="1">
      <alignment horizontal="center" wrapText="1"/>
    </xf>
    <xf numFmtId="0" fontId="2" fillId="0" borderId="6" xfId="5" applyFont="1" applyBorder="1" applyAlignment="1">
      <alignment horizontal="left" vertical="center" wrapText="1"/>
    </xf>
    <xf numFmtId="165" fontId="2" fillId="0" borderId="6" xfId="5" applyNumberFormat="1" applyFont="1" applyBorder="1" applyAlignment="1">
      <alignment horizontal="right"/>
    </xf>
    <xf numFmtId="0" fontId="2" fillId="0" borderId="1" xfId="5" applyFont="1" applyBorder="1" applyAlignment="1">
      <alignment horizontal="left" vertical="center" wrapText="1"/>
    </xf>
    <xf numFmtId="165" fontId="2" fillId="0" borderId="1" xfId="5" applyNumberFormat="1" applyFont="1" applyBorder="1" applyAlignment="1">
      <alignment horizontal="right"/>
    </xf>
    <xf numFmtId="0" fontId="3" fillId="10" borderId="1" xfId="5" applyFont="1" applyFill="1" applyBorder="1" applyAlignment="1">
      <alignment wrapText="1"/>
    </xf>
    <xf numFmtId="165" fontId="2" fillId="10" borderId="1" xfId="5" applyNumberFormat="1" applyFont="1" applyFill="1" applyBorder="1" applyAlignment="1">
      <alignment horizontal="right"/>
    </xf>
    <xf numFmtId="0" fontId="2" fillId="9" borderId="2" xfId="5" applyFont="1" applyFill="1" applyBorder="1" applyAlignment="1">
      <alignment horizontal="center" vertical="center"/>
    </xf>
    <xf numFmtId="0" fontId="13" fillId="9" borderId="2" xfId="5" applyFont="1" applyFill="1" applyBorder="1" applyAlignment="1">
      <alignment horizontal="center" wrapText="1"/>
    </xf>
    <xf numFmtId="165" fontId="2" fillId="0" borderId="6" xfId="4" applyNumberFormat="1" applyFont="1" applyBorder="1" applyAlignment="1">
      <alignment horizontal="right"/>
    </xf>
    <xf numFmtId="165" fontId="2" fillId="0" borderId="1" xfId="4" applyNumberFormat="1" applyFont="1" applyBorder="1" applyAlignment="1">
      <alignment horizontal="right"/>
    </xf>
    <xf numFmtId="0" fontId="14" fillId="0" borderId="0" xfId="3" applyFont="1"/>
    <xf numFmtId="0" fontId="5" fillId="0" borderId="0" xfId="3"/>
    <xf numFmtId="9" fontId="7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4" fontId="3" fillId="11" borderId="1" xfId="0" applyNumberFormat="1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10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0" fillId="12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10" borderId="8" xfId="5" applyFont="1" applyFill="1" applyBorder="1" applyAlignment="1">
      <alignment horizontal="center" vertical="center" wrapText="1"/>
    </xf>
    <xf numFmtId="0" fontId="3" fillId="10" borderId="9" xfId="5" applyFont="1" applyFill="1" applyBorder="1" applyAlignment="1">
      <alignment horizontal="center" vertical="center" wrapText="1"/>
    </xf>
    <xf numFmtId="0" fontId="3" fillId="10" borderId="10" xfId="5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wrapText="1"/>
    </xf>
    <xf numFmtId="0" fontId="3" fillId="0" borderId="0" xfId="5" applyFont="1" applyBorder="1" applyAlignment="1">
      <alignment horizontal="center" vertical="center" wrapText="1"/>
    </xf>
    <xf numFmtId="0" fontId="2" fillId="0" borderId="7" xfId="5" applyFont="1" applyBorder="1" applyAlignment="1">
      <alignment horizontal="right" vertical="center" wrapText="1"/>
    </xf>
    <xf numFmtId="0" fontId="3" fillId="10" borderId="3" xfId="5" applyFont="1" applyFill="1" applyBorder="1" applyAlignment="1">
      <alignment horizontal="center" vertical="center" wrapText="1"/>
    </xf>
    <xf numFmtId="0" fontId="3" fillId="10" borderId="4" xfId="5" applyFont="1" applyFill="1" applyBorder="1" applyAlignment="1">
      <alignment horizontal="center" vertical="center" wrapText="1"/>
    </xf>
    <xf numFmtId="0" fontId="3" fillId="10" borderId="5" xfId="5" applyFont="1" applyFill="1" applyBorder="1" applyAlignment="1">
      <alignment horizontal="center" vertical="center" wrapText="1"/>
    </xf>
    <xf numFmtId="0" fontId="2" fillId="0" borderId="7" xfId="5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6">
    <cellStyle name="Excel Built-in Normal" xfId="2"/>
    <cellStyle name="Гиперссылка" xfId="3" builtinId="8"/>
    <cellStyle name="Обычный" xfId="0" builtinId="0"/>
    <cellStyle name="Обычный 2" xfId="1"/>
    <cellStyle name="Обычный 4" xfId="4"/>
    <cellStyle name="Обычный_Лист1" xfId="5"/>
  </cellStyles>
  <dxfs count="4"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162</xdr:row>
      <xdr:rowOff>0</xdr:rowOff>
    </xdr:from>
    <xdr:to>
      <xdr:col>31</xdr:col>
      <xdr:colOff>336683</xdr:colOff>
      <xdr:row>227</xdr:row>
      <xdr:rowOff>88361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42900600"/>
          <a:ext cx="18367508" cy="999436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315</xdr:row>
      <xdr:rowOff>0</xdr:rowOff>
    </xdr:from>
    <xdr:to>
      <xdr:col>23</xdr:col>
      <xdr:colOff>222437</xdr:colOff>
      <xdr:row>365</xdr:row>
      <xdr:rowOff>90207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66217800"/>
          <a:ext cx="12614462" cy="7710207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</xdr:colOff>
      <xdr:row>97</xdr:row>
      <xdr:rowOff>47625</xdr:rowOff>
    </xdr:from>
    <xdr:to>
      <xdr:col>38</xdr:col>
      <xdr:colOff>564216</xdr:colOff>
      <xdr:row>151</xdr:row>
      <xdr:rowOff>94689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16049625"/>
          <a:ext cx="19185591" cy="8314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237</xdr:row>
      <xdr:rowOff>0</xdr:rowOff>
    </xdr:from>
    <xdr:to>
      <xdr:col>21</xdr:col>
      <xdr:colOff>28575</xdr:colOff>
      <xdr:row>284</xdr:row>
      <xdr:rowOff>57150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28800" y="37414200"/>
          <a:ext cx="11201400" cy="72199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3;&#1077;&#1076;&#1074;&#1080;&#1078;&#1082;&#1072;\2022\3%20&#1082;&#1074;&#1072;&#1088;&#1090;&#1072;&#1083;\&#1055;&#1088;&#1086;&#1084;&#1089;&#1080;&#1085;&#1090;&#1077;&#1079;\&#1055;&#1088;&#1086;&#1084;&#1089;&#1080;&#1085;&#1090;&#1077;&#1079;%20&#1076;&#1074;&#1080;&#1078;&#1082;&#1072;%202022\&#1056;&#1072;&#1089;&#1095;&#1077;&#1090;&#1099;%2012.07.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"/>
      <sheetName val="Акт"/>
      <sheetName val="Номатив.возраст"/>
      <sheetName val="Индексы"/>
      <sheetName val="Сталь"/>
      <sheetName val="Модель резервуары от объема"/>
      <sheetName val="Итого"/>
    </sheetNames>
    <sheetDataSet>
      <sheetData sheetId="0"/>
      <sheetData sheetId="1"/>
      <sheetData sheetId="2"/>
      <sheetData sheetId="3">
        <row r="18">
          <cell r="B18">
            <v>2012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romrukav.ru/catalog/metallorukav-v-pvkh-izolyatsii-mrpi/filter/diametr-is-20/" TargetMode="External"/><Relationship Id="rId671" Type="http://schemas.openxmlformats.org/officeDocument/2006/relationships/hyperlink" Target="https://intelteh-s.ru/product/refrizheratornyy-osushitel-comaro-crd-7-0-10399/" TargetMode="External"/><Relationship Id="rId769" Type="http://schemas.openxmlformats.org/officeDocument/2006/relationships/hyperlink" Target="https://torsion24.ru/catalog/gidravlika/shtutsery_i_fitingi/shtutser_prokhodnoy_s42_m42kh2.html" TargetMode="External"/><Relationship Id="rId976" Type="http://schemas.openxmlformats.org/officeDocument/2006/relationships/hyperlink" Target="https://market.yandex.ru/" TargetMode="External"/><Relationship Id="rId21" Type="http://schemas.openxmlformats.org/officeDocument/2006/relationships/hyperlink" Target="https://www.chipdip.ru/product0/8002849485" TargetMode="External"/><Relationship Id="rId324" Type="http://schemas.openxmlformats.org/officeDocument/2006/relationships/hyperlink" Target="https://www.rvkvent.ru/catalog/round/round-bandage-galvanized-rolled/" TargetMode="External"/><Relationship Id="rId531" Type="http://schemas.openxmlformats.org/officeDocument/2006/relationships/hyperlink" Target="https://yandex.ru/products/product/953757550/sku/101313891968?text=&#1050;&#1088;&#1072;&#1089;&#1082;&#1086;&#1087;&#1091;&#1083;&#1100;&#1090;+F75S&amp;rs=eJwzSvcy4hIr98oKTE40iCwI9c8IM8tLzDcIcbZ0FOIyNDG1tDQHEkZGPIYGhibmZgZmBkYWRl6GXGLeBcEhibmeSTmWSdm6Zbnu4alZXk6OQpyWpsbmpuampgZgLcaGxhaWhpZmFgCsLxo3&amp;lr=51" TargetMode="External"/><Relationship Id="rId629" Type="http://schemas.openxmlformats.org/officeDocument/2006/relationships/hyperlink" Target="https://astar-compressors.ru/catalog/obratnyy-klapan-vintovogo-kompressora/2906009300/" TargetMode="External"/><Relationship Id="rId1161" Type="http://schemas.openxmlformats.org/officeDocument/2006/relationships/hyperlink" Target="https://www.kirelis.ru/catalog/homyty/provolochnye/id_28176/" TargetMode="External"/><Relationship Id="rId1259" Type="http://schemas.openxmlformats.org/officeDocument/2006/relationships/hyperlink" Target="https://pnevmo-elektro.ru/shop/pnevmaticheskie_sistemy_-_podgotovka_vozduha/mikroregulyatory_davleniya/mx2-f10_fil_truyuwij_element_0_01_mkm/" TargetMode="External"/><Relationship Id="rId170" Type="http://schemas.openxmlformats.org/officeDocument/2006/relationships/hyperlink" Target="https://aredi.ru/kontaktor_20a_siemens_3tf40_11e_3tf4011_0b_24vdc_10036343179.html" TargetMode="External"/><Relationship Id="rId836" Type="http://schemas.openxmlformats.org/officeDocument/2006/relationships/hyperlink" Target="https://shop220.ru/lre10-teplovoe-rele-schneider-electric-tesys-e-46a.htm?ysclid=lktrprje3389273496" TargetMode="External"/><Relationship Id="rId1021" Type="http://schemas.openxmlformats.org/officeDocument/2006/relationships/hyperlink" Target="https://bernel.ru/711632645" TargetMode="External"/><Relationship Id="rId1119" Type="http://schemas.openxmlformats.org/officeDocument/2006/relationships/hyperlink" Target="https://zd-ed.ru/catalog/detali_truboprovoda/flantsy/i_flanets_staljnoj_ploskij_pr~79/" TargetMode="External"/><Relationship Id="rId268" Type="http://schemas.openxmlformats.org/officeDocument/2006/relationships/hyperlink" Target="https://www.mir-krepega.ru/prod/bolt-gost-7798-din-933-m-12h70-pr-8-8-ots/" TargetMode="External"/><Relationship Id="rId475" Type="http://schemas.openxmlformats.org/officeDocument/2006/relationships/hyperlink" Target="https://www.trubamax.ru/goods/146498975-kompensator_silfonny_osevoy_xo_100_16_50_pod_privarku" TargetMode="External"/><Relationship Id="rId682" Type="http://schemas.openxmlformats.org/officeDocument/2006/relationships/hyperlink" Target="https://samara.proconsim.ru/product/221700206/" TargetMode="External"/><Relationship Id="rId903" Type="http://schemas.openxmlformats.org/officeDocument/2006/relationships/hyperlink" Target="https://pnevmo-zip.ru/product/separator-atlascopco-1621938599" TargetMode="External"/><Relationship Id="rId32" Type="http://schemas.openxmlformats.org/officeDocument/2006/relationships/hyperlink" Target="https://www.etm.ru/cat/nn/9833598?city=77" TargetMode="External"/><Relationship Id="rId128" Type="http://schemas.openxmlformats.org/officeDocument/2006/relationships/hyperlink" Target="https://euro-avtomatika.ru/product/abb-kontaktor-af52-30-00-13-53a-ac3-katushka-100-250v-ac-dc/" TargetMode="External"/><Relationship Id="rId335" Type="http://schemas.openxmlformats.org/officeDocument/2006/relationships/hyperlink" Target="https://www.vseinstrumenti.ru/product/rezinometallicheskij-bufer-altervia-a00006-16003003008-4483956/" TargetMode="External"/><Relationship Id="rId542" Type="http://schemas.openxmlformats.org/officeDocument/2006/relationships/hyperlink" Target="https://shop220.ru/mo-24v-40vt-e27-lampa-nakalivaniya-24v-40vt-e27-prozrachnaya.htm" TargetMode="External"/><Relationship Id="rId987" Type="http://schemas.openxmlformats.org/officeDocument/2006/relationships/hyperlink" Target="https://remochka.ru/zapchasti/haier/holodilniki/rezina/uplotnitel-14417" TargetMode="External"/><Relationship Id="rId1172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1" Type="http://schemas.openxmlformats.org/officeDocument/2006/relationships/hyperlink" Target="https://schneider-russia.com/avtomaty-dify-uzo/avtomaticheskie-vyklyuchateli/avtomaticheskiy-vyklyuchatel-schneider-electric-acti9-1p-2a-b-6ka" TargetMode="External"/><Relationship Id="rId402" Type="http://schemas.openxmlformats.org/officeDocument/2006/relationships/hyperlink" Target="https://remontnpo.ru/product/katalog-oborudovaniya/vozdukhorazdelitelnye-ustanovki-detandery-nasosy-szhizhennykh-gazov/detander-dpv-2-200-6-3m/" TargetMode="External"/><Relationship Id="rId847" Type="http://schemas.openxmlformats.org/officeDocument/2006/relationships/hyperlink" Target="https://&#1088;&#1077;&#1084;&#1077;&#1085;&#1100;-&#1082;&#1083;&#1080;&#1085;&#1086;&#1074;&#1086;&#1081;.&#1088;&#1092;/remni-privodnye/klinovye-remni/fasonnyy-zub/xpa-1500/" TargetMode="External"/><Relationship Id="rId1032" Type="http://schemas.openxmlformats.org/officeDocument/2006/relationships/hyperlink" Target="https://antek-fleetguard.ru/shop?maker=ATLAS%20COPCO&amp;model=GA%20132" TargetMode="External"/><Relationship Id="rId279" Type="http://schemas.openxmlformats.org/officeDocument/2006/relationships/hyperlink" Target="https://samara.tatmetiz.ru/shop/krepezh/bolty/bolt/bolt-m20-h100-kp-8-8-din-933-oc-up-15-kg-52-sht-tk-4e4d3090.html" TargetMode="External"/><Relationship Id="rId486" Type="http://schemas.openxmlformats.org/officeDocument/2006/relationships/hyperlink" Target="https://www.chipdip.ru/product0/8021162695" TargetMode="External"/><Relationship Id="rId693" Type="http://schemas.openxmlformats.org/officeDocument/2006/relationships/hyperlink" Target="https://samara.leroymerlin.ru/product/ochistitel-montazhnoy-peny-oppa-cleaner-05-l-82172817/" TargetMode="External"/><Relationship Id="rId707" Type="http://schemas.openxmlformats.org/officeDocument/2006/relationships/hyperlink" Target="https://samara.proconsim.ru/product/222100006/" TargetMode="External"/><Relationship Id="rId914" Type="http://schemas.openxmlformats.org/officeDocument/2006/relationships/hyperlink" Target="https://premium-vozduh.ru/product/ms111s/?ysclid=lkuzh9v6hq828115283" TargetMode="External"/><Relationship Id="rId43" Type="http://schemas.openxmlformats.org/officeDocument/2006/relationships/hyperlink" Target="https://euro-avtomatika.ru/product/phoenix-contact-3211757-pt-4-prokhodnye-klemmy/" TargetMode="External"/><Relationship Id="rId139" Type="http://schemas.openxmlformats.org/officeDocument/2006/relationships/hyperlink" Target="https://finder-relay.ru/katalog/products/rozetki-i-moduli/-93-serija-rozetki-i-aksessuary/-09364-09364-markirovochnaja-plastina-dlja" TargetMode="External"/><Relationship Id="rId346" Type="http://schemas.openxmlformats.org/officeDocument/2006/relationships/hyperlink" Target="https://iteropro.ru/buy/blok_vintovoy_sca_14_gr_56_34/" TargetMode="External"/><Relationship Id="rId553" Type="http://schemas.openxmlformats.org/officeDocument/2006/relationships/hyperlink" Target="https://zavod-kmk.ru/item/0015016" TargetMode="External"/><Relationship Id="rId760" Type="http://schemas.openxmlformats.org/officeDocument/2006/relationships/hyperlink" Target="https://torsion24.ru/catalog/gidravlika/shtutsery_i_fitingi/shtutser_prokhodnoy_s42_m42kh2.html" TargetMode="External"/><Relationship Id="rId998" Type="http://schemas.openxmlformats.org/officeDocument/2006/relationships/hyperlink" Target="https://impart.online/catalog/91455-filtr-vozdushnyy-tsn-1w95mft/" TargetMode="External"/><Relationship Id="rId1183" Type="http://schemas.openxmlformats.org/officeDocument/2006/relationships/hyperlink" Target="https://www.vseinstrumenti.ru/product/pruzhinnaya-otsinkovannaya-shajba-din127b-m10-12sht-paket-tech-krep-112264-808487/" TargetMode="External"/><Relationship Id="rId192" Type="http://schemas.openxmlformats.org/officeDocument/2006/relationships/hyperlink" Target="https://ledgoods.ru/ehlektrotekhnika/vykljuchateli/vyklyuchateli-avtomaticheskie-trekhpolyusnye/acti-9-ic60n-avtomaticheskij-vyklyuchatel-3p-16a-d-a9f75316-schneider-electric/" TargetMode="External"/><Relationship Id="rId206" Type="http://schemas.openxmlformats.org/officeDocument/2006/relationships/hyperlink" Target="https://ekfgroup.com/catalog/products/avtomaticheskij-vyklyuchatel-3p-1a-c-4-5ka-va-47-63-ekf-proxima" TargetMode="External"/><Relationship Id="rId413" Type="http://schemas.openxmlformats.org/officeDocument/2006/relationships/hyperlink" Target="https://gaziteplo.ru/goods/zaglushka_3_4_g_nikel/" TargetMode="External"/><Relationship Id="rId858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043" Type="http://schemas.openxmlformats.org/officeDocument/2006/relationships/hyperlink" Target="https://voltra-air.ru/catalog/smennye_filtruyushchie_elementy_dlya_magistralnykh_filtrov/smc_amg_el250_/" TargetMode="External"/><Relationship Id="rId497" Type="http://schemas.openxmlformats.org/officeDocument/2006/relationships/hyperlink" Target="https://www.etm.ru/cat/nn/5780998" TargetMode="External"/><Relationship Id="rId620" Type="http://schemas.openxmlformats.org/officeDocument/2006/relationships/hyperlink" Target="https://shop220.ru/50225-mufta-truba-korobka-ip67-m25h15-d25mm-dkc.htm" TargetMode="External"/><Relationship Id="rId718" Type="http://schemas.openxmlformats.org/officeDocument/2006/relationships/hyperlink" Target="https://pnevmocilindr.ru/internet-magazin1/product/p-krm-112-25" TargetMode="External"/><Relationship Id="rId925" Type="http://schemas.openxmlformats.org/officeDocument/2006/relationships/hyperlink" Target="https://prompnevmatika.ru/rashodniki-i-zapchasti/dlya-vintovyh-kompressorov/hitachi/separator-59031080?ysclid=lkv0l41dmb607284443" TargetMode="External"/><Relationship Id="rId1250" Type="http://schemas.openxmlformats.org/officeDocument/2006/relationships/hyperlink" Target="https://anlan.ru/products/7112" TargetMode="External"/><Relationship Id="rId357" Type="http://schemas.openxmlformats.org/officeDocument/2006/relationships/hyperlink" Target="https://bernel.ru/1621054799" TargetMode="External"/><Relationship Id="rId1110" Type="http://schemas.openxmlformats.org/officeDocument/2006/relationships/hyperlink" Target="https://supplygrid.ru/product/92277" TargetMode="External"/><Relationship Id="rId1194" Type="http://schemas.openxmlformats.org/officeDocument/2006/relationships/hyperlink" Target="https://www.vseinstrumenti.ru/product/klinovoj-shkiv-skf-spb-200-5-tb-2021204/" TargetMode="External"/><Relationship Id="rId1208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54" Type="http://schemas.openxmlformats.org/officeDocument/2006/relationships/hyperlink" Target="https://shop.energostandart.ru/catalog/brands/oborudovanie/osnovnye-proizvoditeli/phoenix-contact/klemmnye-bloki/ekonomichnye-vintovye-klemmy-tb/prokhodnye-klemmy_3/tb-2-5-i/?r1=yandext&amp;r2=&amp;yclid=9883139997938745343" TargetMode="External"/><Relationship Id="rId217" Type="http://schemas.openxmlformats.org/officeDocument/2006/relationships/hyperlink" Target="https://www.etm.ru/cat/nn/9693535?city=77" TargetMode="External"/><Relationship Id="rId564" Type="http://schemas.openxmlformats.org/officeDocument/2006/relationships/hyperlink" Target="https://weidmuller-rus.ru/markirovka/1568261738-markirovka-pa2-4-tsifra-dlya-provoda-4-10mmkv-tsvet-jeltyj-kat-250sht-weidmueller" TargetMode="External"/><Relationship Id="rId771" Type="http://schemas.openxmlformats.org/officeDocument/2006/relationships/hyperlink" Target="https://torsion24.ru/catalog/gidravlika/shtutsery_i_fitingi/shtutser_prokhodnoy_s42_m42kh2.html" TargetMode="External"/><Relationship Id="rId869" Type="http://schemas.openxmlformats.org/officeDocument/2006/relationships/hyperlink" Target="http://sv-constanta.ru/magazin/product/reshetka-vkr-d-dlya-kdm-650x400-ral9016?ysclid=lkuvt4y03b903217276" TargetMode="External"/><Relationship Id="rId424" Type="http://schemas.openxmlformats.org/officeDocument/2006/relationships/hyperlink" Target="https://dn.ru/zatvor/zatvor-ruchnoi/dendor/017w-ru16/dn65" TargetMode="External"/><Relationship Id="rId631" Type="http://schemas.openxmlformats.org/officeDocument/2006/relationships/hyperlink" Target="https://www.officemag.ru/catalog/goods/661827/" TargetMode="External"/><Relationship Id="rId729" Type="http://schemas.openxmlformats.org/officeDocument/2006/relationships/hyperlink" Target="https://gaziteplo.ru/goods/perekhodnik_dlya_radiatora_1_kh1_8_levyy/" TargetMode="External"/><Relationship Id="rId1054" Type="http://schemas.openxmlformats.org/officeDocument/2006/relationships/hyperlink" Target="https://www.ozon.ru/product/vozdushnyy-filtr-af27689-oem-daf-1638054-daf-xf105-euro-4-5-eev-01-06-analog-mann-c-28-028-875446703/?sh=993azhe2QQ" TargetMode="External"/><Relationship Id="rId1261" Type="http://schemas.openxmlformats.org/officeDocument/2006/relationships/hyperlink" Target="https://refprom.ru/catalog/kholodilnoe_oborudovanie/elektrodvigateli/elektrodvigateli_yzf_cn_ebm_i_dr/5059/" TargetMode="External"/><Relationship Id="rId270" Type="http://schemas.openxmlformats.org/officeDocument/2006/relationships/hyperlink" Target="https://www.mir-krepega.ru/prod/bolt-gost-7798-din-933-m-16h120-pr-8-8-ots/" TargetMode="External"/><Relationship Id="rId936" Type="http://schemas.openxmlformats.org/officeDocument/2006/relationships/hyperlink" Target="https://samara.rusinzh.ru/product/ttai/" TargetMode="External"/><Relationship Id="rId1121" Type="http://schemas.openxmlformats.org/officeDocument/2006/relationships/hyperlink" Target="http://www.energonic.ru/index.php?productID=4660" TargetMode="External"/><Relationship Id="rId1219" Type="http://schemas.openxmlformats.org/officeDocument/2006/relationships/hyperlink" Target="https://santehklass.ru/product/shlang-rezinovyj-du-20-mm-chernyj-armirovannyj/" TargetMode="External"/><Relationship Id="rId65" Type="http://schemas.openxmlformats.org/officeDocument/2006/relationships/hyperlink" Target="https://www.etk-s.ru/katalog/nizkovoltnoe-oborudovanie/posty-knopochnye-knopki-upravleniya-pereklyuchateli/Knopka_AEAL-22_krasnaya_s_fiksaciei_NOplusNC_Gribok_EKF_PROxima?yclid=6518140599587569663" TargetMode="External"/><Relationship Id="rId130" Type="http://schemas.openxmlformats.org/officeDocument/2006/relationships/hyperlink" Target="https://supplygrid.ru/product/96359" TargetMode="External"/><Relationship Id="rId368" Type="http://schemas.openxmlformats.org/officeDocument/2006/relationships/hyperlink" Target="https://euro-avtomatika.ru/product/phoenix-contact-3046401-ut-6-hesi-6-3x32-klemmy-dlya-ustanovki-predokhraniteley/" TargetMode="External"/><Relationship Id="rId575" Type="http://schemas.openxmlformats.org/officeDocument/2006/relationships/hyperlink" Target="https://8200007.ru/product/emkosti-bochki/emkost-dlya-dizelnogo-topliva-ot-200-10000-litrov/diesel-2000-l/" TargetMode="External"/><Relationship Id="rId782" Type="http://schemas.openxmlformats.org/officeDocument/2006/relationships/hyperlink" Target="https://amerluce.ru/product/uzel-shestigrannyj-stykovochnyj-h25mm-s-rezboj-m10x1-dlja-svetilnikov/" TargetMode="External"/><Relationship Id="rId228" Type="http://schemas.openxmlformats.org/officeDocument/2006/relationships/hyperlink" Target="https://samara.aholod.ru/item/freon-khladagent-r-407-c-s-ventilem-servisnyy-1250-gramm-800-gramm/" TargetMode="External"/><Relationship Id="rId435" Type="http://schemas.openxmlformats.org/officeDocument/2006/relationships/hyperlink" Target="https://www.elektrolight.ru/kabel-kanal/kabel-kanal-20kh10-elekor-ckk10-020-010-1-k01/" TargetMode="External"/><Relationship Id="rId642" Type="http://schemas.openxmlformats.org/officeDocument/2006/relationships/hyperlink" Target="https://shop220.ru/40902-nakonechnik-mednyy-luzhenyy-tml-120-16-17-pod-kabel-1200mm2-bolt-m16-kvt-1.htm" TargetMode="External"/><Relationship Id="rId1065" Type="http://schemas.openxmlformats.org/officeDocument/2006/relationships/hyperlink" Target="https://bernel.ru/sa6782" TargetMode="External"/><Relationship Id="rId281" Type="http://schemas.openxmlformats.org/officeDocument/2006/relationships/hyperlink" Target="https://samara.tatmetiz.ru/shop/krepezh/bolty/bolt/bolt-m20-h100-kp-8-8-din-933-oc-up-15-kg-52-sht-tk-4e4d3090.html" TargetMode="External"/><Relationship Id="rId502" Type="http://schemas.openxmlformats.org/officeDocument/2006/relationships/hyperlink" Target="https://kabelrost.com/catalog/korob-kabelnyj-100-100-2500-1-0-detail" TargetMode="External"/><Relationship Id="rId947" Type="http://schemas.openxmlformats.org/officeDocument/2006/relationships/hyperlink" Target="https://www.etm.ru/cat/nn/2885893" TargetMode="External"/><Relationship Id="rId1132" Type="http://schemas.openxmlformats.org/officeDocument/2006/relationships/hyperlink" Target="https://uss96.ru/flancy-stalnye/flancy-vorotnikovye-stalnye/flanec-stalnoj-vorotnikovyj-du-20-ru-16-tip-11-isp-v-gost-33259-2015/" TargetMode="External"/><Relationship Id="rId76" Type="http://schemas.openxmlformats.org/officeDocument/2006/relationships/hyperlink" Target="https://www.ekzavod.ru/catalog/kontaktory-kmi/kontaktor-kmi-11211-12a" TargetMode="External"/><Relationship Id="rId141" Type="http://schemas.openxmlformats.org/officeDocument/2006/relationships/hyperlink" Target="https://finder-relay.ru/katalog/products/promezhutochnye-rele/-40-serija-miniatjurnye-pcb-rele/-95-serija-rozetki-i-aksessuary/-09518-09518-8-poljusnaja-shinka" TargetMode="External"/><Relationship Id="rId379" Type="http://schemas.openxmlformats.org/officeDocument/2006/relationships/hyperlink" Target="https://henkel.fun/tproduct/1-156973378081-loctite-638?yclid=2481660295896104959" TargetMode="External"/><Relationship Id="rId586" Type="http://schemas.openxmlformats.org/officeDocument/2006/relationships/hyperlink" Target="https://msk.kwt.market/air/osushiteli/osushitel-vozdukha-sila-aokhrm-1-56/" TargetMode="External"/><Relationship Id="rId793" Type="http://schemas.openxmlformats.org/officeDocument/2006/relationships/hyperlink" Target="https://specmagazin96.ru/shop/goods/rvd_1_2_BSP_1_2_BSP_500mm_-23319?ysclid=lktpsi7r6k895082823" TargetMode="External"/><Relationship Id="rId807" Type="http://schemas.openxmlformats.org/officeDocument/2006/relationships/hyperlink" Target="https://www.kirelis.ru/catalog/rukava-rvd/id_39890/?ysclid=lktr19crcj806363112" TargetMode="External"/><Relationship Id="rId7" Type="http://schemas.openxmlformats.org/officeDocument/2006/relationships/hyperlink" Target="https://www.etm.ru/cat/nn/7274500" TargetMode="External"/><Relationship Id="rId239" Type="http://schemas.openxmlformats.org/officeDocument/2006/relationships/hyperlink" Target="https://krepcom.ru/catalog/bolty-razdel/bolt_shestigrannyy_m8kh40_din_960_s_nepolnoy_melkoy_rezboy_shag_1_mm_vysokoprochnyy_10_9.htm" TargetMode="External"/><Relationship Id="rId446" Type="http://schemas.openxmlformats.org/officeDocument/2006/relationships/hyperlink" Target="https://shop220.ru/40887-nakonechnik-mednyy-luzhenyy-tml-35-10-10-pod-kabel-350mm2-bolt-m10-kvt-1.htm" TargetMode="External"/><Relationship Id="rId653" Type="http://schemas.openxmlformats.org/officeDocument/2006/relationships/hyperlink" Target="https://pprcshop.ru/product/obratnyiy-klapan-1-1-2/" TargetMode="External"/><Relationship Id="rId1076" Type="http://schemas.openxmlformats.org/officeDocument/2006/relationships/hyperlink" Target="https://bernel.ru/p551102" TargetMode="External"/><Relationship Id="rId292" Type="http://schemas.openxmlformats.org/officeDocument/2006/relationships/hyperlink" Target="https://letfix.ru/shop/fasteners/bolts/ocink_bolt_m27x50.html" TargetMode="External"/><Relationship Id="rId306" Type="http://schemas.openxmlformats.org/officeDocument/2006/relationships/hyperlink" Target="https://www.mir-krepega.ru/prod/bolt-iso-4017-din-933-m-6h30-10-9-b-p/" TargetMode="External"/><Relationship Id="rId860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958" Type="http://schemas.openxmlformats.org/officeDocument/2006/relationships/hyperlink" Target="https://www.dkcmarket.ru/70932.html" TargetMode="External"/><Relationship Id="rId1143" Type="http://schemas.openxmlformats.org/officeDocument/2006/relationships/hyperlink" Target="https://uss96.ru/flancy-stalnye/flancy-ploskie-stalnye/flanec-ploskij-stalnoj-du-250-ru-10-tip-01-isp-v-gost-33259-2015/" TargetMode="External"/><Relationship Id="rId87" Type="http://schemas.openxmlformats.org/officeDocument/2006/relationships/hyperlink" Target="https://www.teremonline.ru/catalog/inzhenernaya-santekhnika/zapornoreguliruyushchaya-armatura/1673_krany-sharovye/stout-kran-sharovoy-polnoprokhodnoy-vrvr-ruchka-rychag-1-12/" TargetMode="External"/><Relationship Id="rId513" Type="http://schemas.openxmlformats.org/officeDocument/2006/relationships/hyperlink" Target="https://fleetgard.ru/search_result/PF15390" TargetMode="External"/><Relationship Id="rId597" Type="http://schemas.openxmlformats.org/officeDocument/2006/relationships/hyperlink" Target="https://prodteh.ru/goods/g2834.htm" TargetMode="External"/><Relationship Id="rId720" Type="http://schemas.openxmlformats.org/officeDocument/2006/relationships/hyperlink" Target="https://www.etm.ru/cat/nn/3795457?city=77" TargetMode="External"/><Relationship Id="rId818" Type="http://schemas.openxmlformats.org/officeDocument/2006/relationships/hyperlink" Target="https://store.rvdural.ru/rvd-v-sbore/rvd-50-8-800-dk-64x2-0-g-dk-64x2-0-g-0/" TargetMode="External"/><Relationship Id="rId152" Type="http://schemas.openxmlformats.org/officeDocument/2006/relationships/hyperlink" Target="https://finder-relay.ru/katalog/-94-serija-rozetki-i-aksessuary/-9454sma-9454sma-rozetka-dlja-rele" TargetMode="External"/><Relationship Id="rId457" Type="http://schemas.openxmlformats.org/officeDocument/2006/relationships/hyperlink" Target="https://www.promelec.ru/product/2079813/" TargetMode="External"/><Relationship Id="rId1003" Type="http://schemas.openxmlformats.org/officeDocument/2006/relationships/hyperlink" Target="https://samaraspectehnika.ru/p/655571932-filtroelement-mf-cre-100-fv1/" TargetMode="External"/><Relationship Id="rId1087" Type="http://schemas.openxmlformats.org/officeDocument/2006/relationships/hyperlink" Target="https://www.farpost.ru/vladivostok/home/tools/filtr-1-2-do-16-bar-eaf4000-f04-x425-smc-g12864284444.html" TargetMode="External"/><Relationship Id="rId1210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664" Type="http://schemas.openxmlformats.org/officeDocument/2006/relationships/hyperlink" Target="https://yandex.ru/products" TargetMode="External"/><Relationship Id="rId871" Type="http://schemas.openxmlformats.org/officeDocument/2006/relationships/hyperlink" Target="https://www.roomklimat.ru/catalog/ventilyatsiya/reshetki/metallicheskie-reshetki/metallicheskie-reshyetki-vanvent-rossiya/reshetki-vanvent-belye/rm-1000kh1000-belaya-vanvent-vanvent-reshyetka-ventilyatsionnaya-metallicheskaya/?ysclid=lkuvueeq8c848790626" TargetMode="External"/><Relationship Id="rId969" Type="http://schemas.openxmlformats.org/officeDocument/2006/relationships/hyperlink" Target="https://www.&#1101;&#1085;&#1077;&#1088;&#1075;&#1086;&#1088;&#1077;&#1089;&#1091;&#1088;&#1089;-23.&#1088;&#1092;/products/211203933-truba_alyuminiyevaya_orebrenaya_kholodilnika_khrp_4" TargetMode="External"/><Relationship Id="rId14" Type="http://schemas.openxmlformats.org/officeDocument/2006/relationships/hyperlink" Target="https://www.etm.ru/cat/nn/5228437?city=77" TargetMode="External"/><Relationship Id="rId317" Type="http://schemas.openxmlformats.org/officeDocument/2006/relationships/hyperlink" Target="https://www.mir-krepega.ru/prod/bolt-iso-4017-din-933-m-8h35-10-9-b-p/" TargetMode="External"/><Relationship Id="rId524" Type="http://schemas.openxmlformats.org/officeDocument/2006/relationships/hyperlink" Target="https://electro43.ru/product/kronshtejn-dlja-lcd-led-orbita-s110-14-24-40/" TargetMode="External"/><Relationship Id="rId731" Type="http://schemas.openxmlformats.org/officeDocument/2006/relationships/hyperlink" Target="https://www.av-avtomatika.ru/elektroprivod_da15s24_lufberg/" TargetMode="External"/><Relationship Id="rId1154" Type="http://schemas.openxmlformats.org/officeDocument/2006/relationships/hyperlink" Target="https://www.kirelis.ru/catalog/homyty/provolochnye/id_28176/" TargetMode="External"/><Relationship Id="rId98" Type="http://schemas.openxmlformats.org/officeDocument/2006/relationships/hyperlink" Target="https://www.promelec.ru/product/2117575/" TargetMode="External"/><Relationship Id="rId163" Type="http://schemas.openxmlformats.org/officeDocument/2006/relationships/hyperlink" Target="https://bochkamasla.ru/shell-corena/1075-kompressornoe-maslo-shell-corena-s3-r-68-209l.html" TargetMode="External"/><Relationship Id="rId370" Type="http://schemas.openxmlformats.org/officeDocument/2006/relationships/hyperlink" Target="https://bochkamasla.ru/gidravlicheskoe-maslo-gazpromneft/839-gidravlicheskoe-maslo-gazpromneft-hydraulic-hvlp-68-205l.html" TargetMode="External"/><Relationship Id="rId829" Type="http://schemas.openxmlformats.org/officeDocument/2006/relationships/hyperlink" Target="https://samara.mtrservis.ru/rukava-vysokogo-davleniya-rvd/v-sbore/rvd-16-1200-bsp-34-1sn/?ysclid=lktrifvr5o935925155" TargetMode="External"/><Relationship Id="rId1014" Type="http://schemas.openxmlformats.org/officeDocument/2006/relationships/hyperlink" Target="https://autocode.ru/price/Kamoka/f500401" TargetMode="External"/><Relationship Id="rId1221" Type="http://schemas.openxmlformats.org/officeDocument/2006/relationships/hyperlink" Target="https://msk.kupiprodai.ru/oborud/moscow_oborudmore_samohodnyy_shtabeler_OttoKurtbach_Meister_SE_1655_970710" TargetMode="External"/><Relationship Id="rId230" Type="http://schemas.openxmlformats.org/officeDocument/2006/relationships/hyperlink" Target="https://www.rvkvent.ru/catalog/round/round-bandage-galvanized-rolled/" TargetMode="External"/><Relationship Id="rId468" Type="http://schemas.openxmlformats.org/officeDocument/2006/relationships/hyperlink" Target="https://shop220.ru/bbt40-sb7-k04-knopka-sv-7-stop-krasnaya-1z1r-d22mm-240v-iek.htm" TargetMode="External"/><Relationship Id="rId675" Type="http://schemas.openxmlformats.org/officeDocument/2006/relationships/hyperlink" Target="https://www.trubamax.ru/goods/176961913-otvod_stalnoy_koleno_du_108_kh_3_5_mm_90gr" TargetMode="External"/><Relationship Id="rId882" Type="http://schemas.openxmlformats.org/officeDocument/2006/relationships/hyperlink" Target="https://samara.spk.ru/product/samorez-4-8-35-kpczp-s-prokladkoy-ots/" TargetMode="External"/><Relationship Id="rId1098" Type="http://schemas.openxmlformats.org/officeDocument/2006/relationships/hyperlink" Target="https://russian.alibaba.com/p-detail/Manufacturer-1600692764602.html?s=p" TargetMode="External"/><Relationship Id="rId25" Type="http://schemas.openxmlformats.org/officeDocument/2006/relationships/hyperlink" Target="https://promelspb.ru/xcat/product/70988.html" TargetMode="External"/><Relationship Id="rId328" Type="http://schemas.openxmlformats.org/officeDocument/2006/relationships/hyperlink" Target="https://termofan.ru/product/ventilyator-osevoj-ebmpapst-s4d350-bn08-31/" TargetMode="External"/><Relationship Id="rId535" Type="http://schemas.openxmlformats.org/officeDocument/2006/relationships/hyperlink" Target="https://expert-zip.ru/catalog/konditsionery/raznoe-dlya-konditsionerov/9092/" TargetMode="External"/><Relationship Id="rId742" Type="http://schemas.openxmlformats.org/officeDocument/2006/relationships/hyperlink" Target="https://www.santehbro.ru/product/perehod-1-14h1-tim" TargetMode="External"/><Relationship Id="rId1165" Type="http://schemas.openxmlformats.org/officeDocument/2006/relationships/hyperlink" Target="https://ya.ru/products/" TargetMode="External"/><Relationship Id="rId174" Type="http://schemas.openxmlformats.org/officeDocument/2006/relationships/hyperlink" Target="https://voltra-air.ru/catalog/magistralnye_filtry_smc_aff/smc_aff75b_f20d_t_/" TargetMode="External"/><Relationship Id="rId381" Type="http://schemas.openxmlformats.org/officeDocument/2006/relationships/hyperlink" Target="https://fastbox.su/item-i9212956081" TargetMode="External"/><Relationship Id="rId602" Type="http://schemas.openxmlformats.org/officeDocument/2006/relationships/hyperlink" Target="https://www.inkomos.ru/catalog/korpusa_elektroshchitov/napolnye_korpusa/YKM30-MP-050-059.html" TargetMode="External"/><Relationship Id="rId1025" Type="http://schemas.openxmlformats.org/officeDocument/2006/relationships/hyperlink" Target="https://autocode.ru/price/Donaldson/P559418" TargetMode="External"/><Relationship Id="rId1232" Type="http://schemas.openxmlformats.org/officeDocument/2006/relationships/hyperlink" Target="https://ru-clean.ru/elektrodvigatel-eme-4-0-kvt-400v-50-gts-h100-1450-ob-min-hs/" TargetMode="External"/><Relationship Id="rId241" Type="http://schemas.openxmlformats.org/officeDocument/2006/relationships/hyperlink" Target="https://samara.aton40.ru/product/bolt-m10kh110-5-8-ots-gost7798-70-p-r-10-sht-/" TargetMode="External"/><Relationship Id="rId479" Type="http://schemas.openxmlformats.org/officeDocument/2006/relationships/hyperlink" Target="https://compressorgroup.ru/catalog/item/vintovoy_kompressor_ingro_xlm_11a_8/" TargetMode="External"/><Relationship Id="rId686" Type="http://schemas.openxmlformats.org/officeDocument/2006/relationships/hyperlink" Target="https://www.procion.ru/catalog/otvody_du_tochenye__ispolnenie_1__s_geometriey_po_gost_17375_2001/otvod_90_gradusov_1_48_3kh5_0_stal_09g2s_tochenyy_s_geometriey_po_gost_17375_2001/" TargetMode="External"/><Relationship Id="rId893" Type="http://schemas.openxmlformats.org/officeDocument/2006/relationships/hyperlink" Target="https://samara.metalloprokat.ru/price/price_4050163.html?ysclid=lkuyn9lajs683136172" TargetMode="External"/><Relationship Id="rId907" Type="http://schemas.openxmlformats.org/officeDocument/2006/relationships/hyperlink" Target="https://bernel.ru/s0228?ysclid=lkuz7dcdqc265816337" TargetMode="External"/><Relationship Id="rId36" Type="http://schemas.openxmlformats.org/officeDocument/2006/relationships/hyperlink" Target="https://euro-avtomatika.ru/product/phoenix-contact-3211766-pt-4-pe-klemma-zashchitnogo-provoda/" TargetMode="External"/><Relationship Id="rId339" Type="http://schemas.openxmlformats.org/officeDocument/2006/relationships/hyperlink" Target="https://www.mir-krepega.ru/prod/vint-din-912-m-6h20-8-8-ots/" TargetMode="External"/><Relationship Id="rId546" Type="http://schemas.openxmlformats.org/officeDocument/2006/relationships/hyperlink" Target="https://market.yandex.ru/" TargetMode="External"/><Relationship Id="rId753" Type="http://schemas.openxmlformats.org/officeDocument/2006/relationships/hyperlink" Target="https://torsion24.ru/catalog/gidravlika/shtutsery_i_fitingi/shtutser_prokhodnoy_s42_m42kh2.html" TargetMode="External"/><Relationship Id="rId1176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101" Type="http://schemas.openxmlformats.org/officeDocument/2006/relationships/hyperlink" Target="https://www.promelec.ru/product/2086566/" TargetMode="External"/><Relationship Id="rId185" Type="http://schemas.openxmlformats.org/officeDocument/2006/relationships/hyperlink" Target="https://schneider-store.ru/oborudovanie-konechnogo-raspredeleniya/SCA9F85210/" TargetMode="External"/><Relationship Id="rId406" Type="http://schemas.openxmlformats.org/officeDocument/2006/relationships/hyperlink" Target="https://ventspets.ru/store/10003636/10003655/10003765/?pos=10233335" TargetMode="External"/><Relationship Id="rId960" Type="http://schemas.openxmlformats.org/officeDocument/2006/relationships/hyperlink" Target="https://dkc-msk.ru/products/truba-pa-6-gofr-dn36mm-pv-0-dvn-36-3-mm-dnar-42-5-mm-tsvet-tyemno-seryy-bez-protyazhki-pa603643f0/" TargetMode="External"/><Relationship Id="rId1036" Type="http://schemas.openxmlformats.org/officeDocument/2006/relationships/hyperlink" Target="https://kentek.ru/catalog/osushiteli-air/filter-elements/vozdushnyy_filtr_element_omega_air_31cm/" TargetMode="External"/><Relationship Id="rId1243" Type="http://schemas.openxmlformats.org/officeDocument/2006/relationships/hyperlink" Target="https://saratov.lengas.ru/" TargetMode="External"/><Relationship Id="rId392" Type="http://schemas.openxmlformats.org/officeDocument/2006/relationships/hyperlink" Target="https://om-ek.ru/product/item/shayba_grover_m8_?utm_referrer=https%3A%2F%2Fyandex.ru%2Fproducts%2Fsearch%3Ftext%3D%25D0%2593%25D1%2580%25D0%25BE%25D0%25B2%25D0%25B5%25D1%2580%2520%25D0%25BC8%2520%25D1%2586%25D0%25B5%25D0%25BD%25D0%25B0" TargetMode="External"/><Relationship Id="rId613" Type="http://schemas.openxmlformats.org/officeDocument/2006/relationships/hyperlink" Target="https://market.yandex.ru/" TargetMode="External"/><Relationship Id="rId697" Type="http://schemas.openxmlformats.org/officeDocument/2006/relationships/hyperlink" Target="https://gremir.ru/perehody-gost-17378/perehody-stalnye-stal-20-gost-17378/koncentricheskie/53797/" TargetMode="External"/><Relationship Id="rId820" Type="http://schemas.openxmlformats.org/officeDocument/2006/relationships/hyperlink" Target="https://store.rvdural.ru/rvd-v-sbore/rvd-50-8-800-dk-64x2-0-g-dk-64x2-0-g-0/" TargetMode="External"/><Relationship Id="rId918" Type="http://schemas.openxmlformats.org/officeDocument/2006/relationships/hyperlink" Target="https://www.kompressorremont.ru/goods/189346911-filtr_separator_p_015_s?ysclid=lkuzzh2txs240104481" TargetMode="External"/><Relationship Id="rId252" Type="http://schemas.openxmlformats.org/officeDocument/2006/relationships/hyperlink" Target="https://www.mir-krepega.ru/prod/bolt-gost-7798-din-933-m-10h50-pr-8-8-ots/" TargetMode="External"/><Relationship Id="rId1103" Type="http://schemas.openxmlformats.org/officeDocument/2006/relationships/hyperlink" Target="https://youmet.ru/shop/kompressornoe_oborudovanie/magistralnye_filtry/magistralnyy_filtr_remeza_e9_16-1/" TargetMode="External"/><Relationship Id="rId1187" Type="http://schemas.openxmlformats.org/officeDocument/2006/relationships/hyperlink" Target="https://www.vseinstrumenti.ru/product/ploskaya-shajba-metiznyj-dvor-d24-din-125-25-sht-4607159068156-1116336/" TargetMode="External"/><Relationship Id="rId47" Type="http://schemas.openxmlformats.org/officeDocument/2006/relationships/hyperlink" Target="https://www.chipdip.ru/product0/8002849392" TargetMode="External"/><Relationship Id="rId112" Type="http://schemas.openxmlformats.org/officeDocument/2006/relationships/hyperlink" Target="https://weidmuller-rus.ru/markirovka/252601041-markirovka-belaya-pa1-3ws-sw-simvol-u-dlya-provoda-1-5-4mmkv-kat-1000sht-weidmueller" TargetMode="External"/><Relationship Id="rId557" Type="http://schemas.openxmlformats.org/officeDocument/2006/relationships/hyperlink" Target="https://weidmuller-rus.ru/markirovka/252611025-markirovka-pa1-3ws-sw-simvol-e-dlya-provoda-2-5-5mmkv-tsvet-belyj-200sht-weidmueller" TargetMode="External"/><Relationship Id="rId764" Type="http://schemas.openxmlformats.org/officeDocument/2006/relationships/hyperlink" Target="https://torsion24.ru/catalog/gidravlika/shtutsery_i_fitingi/shtutser_prokhodnoy_s42_m42kh2.html" TargetMode="External"/><Relationship Id="rId971" Type="http://schemas.openxmlformats.org/officeDocument/2006/relationships/hyperlink" Target="https://www.trubamax.ru/goods/185719135-truba_nerzhaveyushchaya_kruglaya_aisi_304_10_0kh1_5kh6000_mm" TargetMode="External"/><Relationship Id="rId196" Type="http://schemas.openxmlformats.org/officeDocument/2006/relationships/hyperlink" Target="https://euro-avtomatika.ru/product/schneider-electric-avt-vykl-ik60-3p-32a-c-art-a9k24332/" TargetMode="External"/><Relationship Id="rId417" Type="http://schemas.openxmlformats.org/officeDocument/2006/relationships/hyperlink" Target="https://tdnhi.ru/catalog/detali_truboprovoda/zaglushki/i_zaglushka_ellipticheskaja_~320/" TargetMode="External"/><Relationship Id="rId624" Type="http://schemas.openxmlformats.org/officeDocument/2006/relationships/hyperlink" Target="https://compressor-ga.ru/catalog/zapchasti_dlya_kompressorov_atlas_copco/servisnye_nabory_atlas_copco/servisnye_nabory_atlas_copco_dlya_kompressorov_ot_8_do_14_bar/" TargetMode="External"/><Relationship Id="rId831" Type="http://schemas.openxmlformats.org/officeDocument/2006/relationships/hyperlink" Target="https://market.yandex.ru/product--reostat-simz-rb-302-u2/1778024372?clid=703&amp;sku=864750631&amp;cpa=1" TargetMode="External"/><Relationship Id="rId1047" Type="http://schemas.openxmlformats.org/officeDocument/2006/relationships/hyperlink" Target="https://aliexpress.ru/item/1005004215772004.html?sku_id=12000028408583308" TargetMode="External"/><Relationship Id="rId1254" Type="http://schemas.openxmlformats.org/officeDocument/2006/relationships/hyperlink" Target="https://pnevmo-elektro.ru/shop/pnevmaticheskie_sistemy_-_podgotovka_vozduha/mikroregulyatory_davleniya/fil_tr_element_c238-f12_3_5_mkm_plastik/" TargetMode="External"/><Relationship Id="rId263" Type="http://schemas.openxmlformats.org/officeDocument/2006/relationships/hyperlink" Target="https://www.mir-krepega.ru/prod/bolt-iso-4017-din-933-m-12h45-10-9-b-p/" TargetMode="External"/><Relationship Id="rId470" Type="http://schemas.openxmlformats.org/officeDocument/2006/relationships/hyperlink" Target="https://cp-rus.ru/catalog/osushiteli_szhatogo_vozdukha/adsorbcionnye-osusiteli-ariacom/ugol-nye-adsorbcionnye-kolonny-ariacom-apc/ugol-naa-adsorbcionnaa-kolonna-ariacom-apc-001/" TargetMode="External"/><Relationship Id="rId929" Type="http://schemas.openxmlformats.org/officeDocument/2006/relationships/hyperlink" Target="https://www.promelec.ru/product/2082691/?ysclid=lkv0rjtyqt947466369" TargetMode="External"/><Relationship Id="rId1114" Type="http://schemas.openxmlformats.org/officeDocument/2006/relationships/hyperlink" Target="https://autopiter.ru/goods/02165059/deutz/id39524421" TargetMode="External"/><Relationship Id="rId58" Type="http://schemas.openxmlformats.org/officeDocument/2006/relationships/hyperlink" Target="https://www.chipdip.ru/product0/8002849380" TargetMode="External"/><Relationship Id="rId123" Type="http://schemas.openxmlformats.org/officeDocument/2006/relationships/hyperlink" Target="https://www.dkcmarket.ru/pan12m16n.html" TargetMode="External"/><Relationship Id="rId330" Type="http://schemas.openxmlformats.org/officeDocument/2006/relationships/hyperlink" Target="https://ebmpapst-rus.ru/catalog/ventilyator_ebmpapst_a4e315_ap18_02_osevoy/" TargetMode="External"/><Relationship Id="rId568" Type="http://schemas.openxmlformats.org/officeDocument/2006/relationships/hyperlink" Target="https://weidmuller-rus.ru/markirovka/1568261738-markirovka-pa2-4-tsifra-dlya-provoda-4-10mmkv-tsvet-jeltyj-kat-250sht-weidmueller" TargetMode="External"/><Relationship Id="rId775" Type="http://schemas.openxmlformats.org/officeDocument/2006/relationships/hyperlink" Target="https://store.rvdural.ru/fitingi/fitingi-dkos/fitingi-dkos-0-g/fiting-dn-32-dkos-52h2-38-0-g-20512-52-20t/" TargetMode="External"/><Relationship Id="rId982" Type="http://schemas.openxmlformats.org/officeDocument/2006/relationships/hyperlink" Target="https://iek-rus.ru/ugolok-vertikalnyj-1560-ocink-dlya-shchmp-16hh-iek/" TargetMode="External"/><Relationship Id="rId1198" Type="http://schemas.openxmlformats.org/officeDocument/2006/relationships/hyperlink" Target="https://www.vseinstrumenti.ru/product/klinovoj-shkiv-skf-spc-300-5-tb-2021554/" TargetMode="External"/><Relationship Id="rId428" Type="http://schemas.openxmlformats.org/officeDocument/2006/relationships/hyperlink" Target="https://www.chipdip.ru/product0/8018264908" TargetMode="External"/><Relationship Id="rId635" Type="http://schemas.openxmlformats.org/officeDocument/2006/relationships/hyperlink" Target="https://shop220.ru/unp40-010-06-06-nakonechnik-jg-10-mednyy-luzhenyy-kabelnyy-iek.htm" TargetMode="External"/><Relationship Id="rId842" Type="http://schemas.openxmlformats.org/officeDocument/2006/relationships/hyperlink" Target="https://www.etm.ru/cat/nn/9737778?ysclid=lktrsq80bi257955413&amp;city=77" TargetMode="External"/><Relationship Id="rId1058" Type="http://schemas.openxmlformats.org/officeDocument/2006/relationships/hyperlink" Target="https://aliexpress.ru/item/1005004986357816.html?gatewayAdapt=glo2rus&amp;sku_id=12000031246664843" TargetMode="External"/><Relationship Id="rId274" Type="http://schemas.openxmlformats.org/officeDocument/2006/relationships/hyperlink" Target="https://samara.aton40.ru/product/bolt-m16kh30-8-8-ots-gost7798-70-15-sht-/" TargetMode="External"/><Relationship Id="rId481" Type="http://schemas.openxmlformats.org/officeDocument/2006/relationships/hyperlink" Target="https://corso.eco/price-list/?ysclid=ll0llckufi718835061" TargetMode="External"/><Relationship Id="rId702" Type="http://schemas.openxmlformats.org/officeDocument/2006/relationships/hyperlink" Target="https://metpromko.ru/prod-prchst2229" TargetMode="External"/><Relationship Id="rId1125" Type="http://schemas.openxmlformats.org/officeDocument/2006/relationships/hyperlink" Target="https://ekb.pulscen.ru/products/flanets_nerzhaveyushchi_du34_ru16_12kh18n10t_ploski_235043931" TargetMode="External"/><Relationship Id="rId69" Type="http://schemas.openxmlformats.org/officeDocument/2006/relationships/hyperlink" Target="https://tek-el.ru/item/583346?utm_source=yandex&amp;utm_medium=cpc&amp;utm_campaign=54229998&amp;utm_content=4916462750%7C12158875346%7C38915709091&amp;utm_term=LC1E250M5&amp;added=no&amp;block=premium&amp;pos=1&amp;device=desktop&amp;yclid=1019871227903999999" TargetMode="External"/><Relationship Id="rId134" Type="http://schemas.openxmlformats.org/officeDocument/2006/relationships/hyperlink" Target="https://bb-engineering.ru/podgotovka-szhatogo-vozduha/filtry/filtry-serii-mx/koalescentnye-mikrofiltry-mx-fc/mx2-1-2-fc03/" TargetMode="External"/><Relationship Id="rId579" Type="http://schemas.openxmlformats.org/officeDocument/2006/relationships/hyperlink" Target="https://market.yandex.ru/product--maslianyi-filtr-mann-filter-w-719-11/1772814083?clid=703&amp;sku=586048004&amp;cpa=1" TargetMode="External"/><Relationship Id="rId786" Type="http://schemas.openxmlformats.org/officeDocument/2006/relationships/hyperlink" Target="https://supl.biz/rama-kompressora-43-42-87-019-040-p10078824/" TargetMode="External"/><Relationship Id="rId993" Type="http://schemas.openxmlformats.org/officeDocument/2006/relationships/hyperlink" Target="https://hydro-home.ru/catalog/pnevmatika/bloki_podgotovki_vozdukha/filtry_regulyatory/8194/" TargetMode="External"/><Relationship Id="rId341" Type="http://schemas.openxmlformats.org/officeDocument/2006/relationships/hyperlink" Target="https://1001krep.ru/din-7985-vint-s-krestoobraznym-shlicem-m2x4-artikul-66596" TargetMode="External"/><Relationship Id="rId439" Type="http://schemas.openxmlformats.org/officeDocument/2006/relationships/hyperlink" Target="https://kabel-s.ru/catalog/kgvvng-ls/kgvvng-ls-5x1-5/?yclid=7124860786358091775" TargetMode="External"/><Relationship Id="rId646" Type="http://schemas.openxmlformats.org/officeDocument/2006/relationships/hyperlink" Target="https://shop220.ru/ugn10-006-06-12-nakonechnik-kabelnyy-nshvi-60-12-s-izolirovannym-flantsem-chernyy-e6012-100sht-iek.htm" TargetMode="External"/><Relationship Id="rId1069" Type="http://schemas.openxmlformats.org/officeDocument/2006/relationships/hyperlink" Target="https://premium-vozduh.ru/product/sm9057/" TargetMode="External"/><Relationship Id="rId201" Type="http://schemas.openxmlformats.org/officeDocument/2006/relationships/hyperlink" Target="https://www.etm.ru/cat/nn/620564" TargetMode="External"/><Relationship Id="rId285" Type="http://schemas.openxmlformats.org/officeDocument/2006/relationships/hyperlink" Target="https://samara.aton40.ru/product/bolt-m20kh65-5-8-ots-gost7798-70-p-r-5-sht-/" TargetMode="External"/><Relationship Id="rId506" Type="http://schemas.openxmlformats.org/officeDocument/2006/relationships/hyperlink" Target="https://domostr0y.ru/kupit/stolyarnyie-izdeliya/okna-i-podokonniki/plastikovyie-okna/okno-pvx-tryoxstvorchatoe-144x175-sm-povorotnoe-levoegluxoeporotno-otkidnoe-pravoe.html" TargetMode="External"/><Relationship Id="rId853" Type="http://schemas.openxmlformats.org/officeDocument/2006/relationships/hyperlink" Target="https://www.kirelis.ru/catalog/pemni-klinovye/ventilyatornye/id_41542/?ysclid=lkts02mczy934260780" TargetMode="External"/><Relationship Id="rId1136" Type="http://schemas.openxmlformats.org/officeDocument/2006/relationships/hyperlink" Target="https://uss96.ru/flancy-stalnye/flancy-vorotnikovye-stalnye/flanec-stalnoj-vorotnikovyj-du-50-ru-40-tip-11-isp-v-gost-33259-2015/" TargetMode="External"/><Relationship Id="rId492" Type="http://schemas.openxmlformats.org/officeDocument/2006/relationships/hyperlink" Target="https://www.etm.ru/cat/nn/2996028?city=77" TargetMode="External"/><Relationship Id="rId713" Type="http://schemas.openxmlformats.org/officeDocument/2006/relationships/hyperlink" Target="https://yandex.ru/products" TargetMode="External"/><Relationship Id="rId797" Type="http://schemas.openxmlformats.org/officeDocument/2006/relationships/hyperlink" Target="https://www.autoopt.ru/catalog/611518-rukav_vysokogo_davlenija_m27h1_5_k32_1010mm_1sn16_13" TargetMode="External"/><Relationship Id="rId920" Type="http://schemas.openxmlformats.org/officeDocument/2006/relationships/hyperlink" Target="https://www.chkzszfo.ru/goods/236806736-vozdushno_maslyany_separator_lb1374_2?ysclid=lkv04zitsu116935011" TargetMode="External"/><Relationship Id="rId145" Type="http://schemas.openxmlformats.org/officeDocument/2006/relationships/hyperlink" Target="https://finder-relay.ru/katalog/products/promezhutochnye-rele/-55-serija-miniatjurnye-universalnye-rele/-553382305030-553382305030-promezhutochnoe-rele-3-3735" TargetMode="External"/><Relationship Id="rId352" Type="http://schemas.openxmlformats.org/officeDocument/2006/relationships/hyperlink" Target="https://traktortula.ru/shop/elementy-filtruyuschie-difa-donaldson-tsn-i-pr/elementy-filtruyuschie-vozdushnye/filtr-vozdushnyy-traktora-k-701-k-701a-k-700a-difa-4343-m-fp207-1-21-eko-01-63/" TargetMode="External"/><Relationship Id="rId1203" Type="http://schemas.openxmlformats.org/officeDocument/2006/relationships/hyperlink" Target="https://anlan.ru/products/7112" TargetMode="External"/><Relationship Id="rId212" Type="http://schemas.openxmlformats.org/officeDocument/2006/relationships/hyperlink" Target="https://chintstore.ru/oborudovanie-signalizatsii-i-upravleniya/255506/?ysclid=ll0m6lf0v2377138921" TargetMode="External"/><Relationship Id="rId657" Type="http://schemas.openxmlformats.org/officeDocument/2006/relationships/hyperlink" Target="https://samara.leroymerlin.ru/product/ognetushitel-uglekislotnyy-yarpozhinvest-ou-2-klass-pozhara-vse-82203088/?utm_referrer=https%3A%2F%2Fyandex.ru%2F" TargetMode="External"/><Relationship Id="rId864" Type="http://schemas.openxmlformats.org/officeDocument/2006/relationships/hyperlink" Target="https://chkk.su/komplekt-remontnyij-klapana-vpusknogo-rh250ei-230v-6005760/?ysclid=lkts7z69xn101043449" TargetMode="External"/><Relationship Id="rId296" Type="http://schemas.openxmlformats.org/officeDocument/2006/relationships/hyperlink" Target="https://samara.aton40.ru/product/bolt-m5kh45-8-8-ots-din933-100-sht-/" TargetMode="External"/><Relationship Id="rId517" Type="http://schemas.openxmlformats.org/officeDocument/2006/relationships/hyperlink" Target="https://samara.leroymerlin.ru/product/kran-sharovoy-gallop-praktik-dn-50-120-2-vnutrennyaya-vnutrennyaya-rezba-90673511/" TargetMode="External"/><Relationship Id="rId724" Type="http://schemas.openxmlformats.org/officeDocument/2006/relationships/hyperlink" Target="https://www.etm.ru/cat/nn/8469739" TargetMode="External"/><Relationship Id="rId931" Type="http://schemas.openxmlformats.org/officeDocument/2006/relationships/hyperlink" Target="https://ledgoods.ru/ehlektrotekhnika/raspredelitelnye-ustrojstva/vertikalnye-stojki/dkc-095770053-stojki-vertikalnye-dlya-shkafov-conchiglia-v-940mm/" TargetMode="External"/><Relationship Id="rId1147" Type="http://schemas.openxmlformats.org/officeDocument/2006/relationships/hyperlink" Target="https://uss96.ru/flancy-stalnye/flancy-ploskie-stalnye/flanec-ploskij-stalnoj-du-200-ru-10-tip-01-isp-v-gost-33259-2015/" TargetMode="External"/><Relationship Id="rId60" Type="http://schemas.openxmlformats.org/officeDocument/2006/relationships/hyperlink" Target="https://www.chipdip.ru/product0/8002849368" TargetMode="External"/><Relationship Id="rId156" Type="http://schemas.openxmlformats.org/officeDocument/2006/relationships/hyperlink" Target="https://iek-rus.ru/kontaktor-kmip-10910-09a-220v-as3-1no-iek/" TargetMode="External"/><Relationship Id="rId363" Type="http://schemas.openxmlformats.org/officeDocument/2006/relationships/hyperlink" Target="https://enstab.ru/transformatory-naprjazhenija/odnofaznie-transformatori-osm/osm1-0-16-220-110" TargetMode="External"/><Relationship Id="rId570" Type="http://schemas.openxmlformats.org/officeDocument/2006/relationships/hyperlink" Target="https://top-compressor.ru/catalog/compressornoe-maslo/kompressornoe-maslo-dali-oil-s-46-20-l/?r1=yandext&amp;r2=&amp;yclid=16069229377737195519" TargetMode="External"/><Relationship Id="rId1007" Type="http://schemas.openxmlformats.org/officeDocument/2006/relationships/hyperlink" Target="https://samaraspectehnika.ru/p/655571932-filtroelement-mf-cre-100-fv1/" TargetMode="External"/><Relationship Id="rId1214" Type="http://schemas.openxmlformats.org/officeDocument/2006/relationships/hyperlink" Target="https://www.ofsi.ru/product/shkaf-instrumentalnyy-praktik-komplekt-1-950x500x1900-mm.html" TargetMode="External"/><Relationship Id="rId223" Type="http://schemas.openxmlformats.org/officeDocument/2006/relationships/hyperlink" Target="https://www.welding-russia.ru/catalog.html?itemid=16987" TargetMode="External"/><Relationship Id="rId430" Type="http://schemas.openxmlformats.org/officeDocument/2006/relationships/hyperlink" Target="https://voltra-air.ru/catalog/komplekty_sopel/gav_2000_r_2_5_/" TargetMode="External"/><Relationship Id="rId668" Type="http://schemas.openxmlformats.org/officeDocument/2006/relationships/hyperlink" Target="https://www.faznik.ru/product/osushitel-refrizheratornyy-comaro-crd-26-rd0026c/" TargetMode="External"/><Relationship Id="rId875" Type="http://schemas.openxmlformats.org/officeDocument/2006/relationships/hyperlink" Target="https://techholod.com/catalog/zapchasti_raskhodnye_materialy_1/elektrodvigateli_elco_dao_i_ventilyatory_sunon/krylchatki_elco/7041/?ysclid=lkuwg1sd9b423378268" TargetMode="External"/><Relationship Id="rId1060" Type="http://schemas.openxmlformats.org/officeDocument/2006/relationships/hyperlink" Target="https://aliexpress.ru/item/1005005372386220.html?sku_id=12000032786984515" TargetMode="External"/><Relationship Id="rId18" Type="http://schemas.openxmlformats.org/officeDocument/2006/relationships/hyperlink" Target="https://www.chipdip.ru/product0/8002849532" TargetMode="External"/><Relationship Id="rId528" Type="http://schemas.openxmlformats.org/officeDocument/2006/relationships/hyperlink" Target="https://www.avito.ru/saratov/zapchasti_i_aksessuary/natyazhitel_remnya_generatora_kalina_granta_novyy_1722917585?slocation=621540" TargetMode="External"/><Relationship Id="rId735" Type="http://schemas.openxmlformats.org/officeDocument/2006/relationships/hyperlink" Target="https://samara.leroymerlin.ru/product/kabel-kamkabel-pugv-1x6-mm-na-otrez-gost-cvet-belyy-84240350/" TargetMode="External"/><Relationship Id="rId942" Type="http://schemas.openxmlformats.org/officeDocument/2006/relationships/hyperlink" Target="https://www.etm.ru/cat/nn/1696408" TargetMode="External"/><Relationship Id="rId1158" Type="http://schemas.openxmlformats.org/officeDocument/2006/relationships/hyperlink" Target="https://www.kirelis.ru/catalog/homyty/provolochnye/id_28176/" TargetMode="External"/><Relationship Id="rId167" Type="http://schemas.openxmlformats.org/officeDocument/2006/relationships/hyperlink" Target="https://aredi.ru/kontaktor_20a_siemens_3tf40_11e_3tf4011_0b_24vdc_10036343179.html" TargetMode="External"/><Relationship Id="rId374" Type="http://schemas.openxmlformats.org/officeDocument/2006/relationships/hyperlink" Target="https://www.etm.ru/cat/nn/9866045" TargetMode="External"/><Relationship Id="rId581" Type="http://schemas.openxmlformats.org/officeDocument/2006/relationships/hyperlink" Target="https://market.yandex.ru/product--maslianyi-filtr-mann-filter-w-920-21/1772813756?clid=703&amp;sku=521723669&amp;cpa=1" TargetMode="External"/><Relationship Id="rId1018" Type="http://schemas.openxmlformats.org/officeDocument/2006/relationships/hyperlink" Target="https://www.e-sparestrade.ru/samsung-s1021-syetyevoy-filtr-cdfc-2712r" TargetMode="External"/><Relationship Id="rId1225" Type="http://schemas.openxmlformats.org/officeDocument/2006/relationships/hyperlink" Target="https://www.vseinstrumenti.ru/product/metallicheskij-korpus-era-schurn-1-6zo-1-76-uhl3-ip31-b0030179-1141941/" TargetMode="External"/><Relationship Id="rId71" Type="http://schemas.openxmlformats.org/officeDocument/2006/relationships/hyperlink" Target="https://tek-el.ru/item/695960?utm_source=yandex&amp;utm_medium=cpc&amp;utm_campaign=36296979&amp;utm_content=4052635770&amp;ad=8395427065&amp;phrase=19201278646&amp;utm_term=LC1D09P7&amp;block=premium&amp;pos=1&amp;device=desktop&amp;region=51&amp;retargeting=19201278646&amp;yclid=11026602472200208383" TargetMode="External"/><Relationship Id="rId234" Type="http://schemas.openxmlformats.org/officeDocument/2006/relationships/hyperlink" Target="https://iek-rus.ru/format_panel_bokovaya_2000kh600mm_ip54_2sht_kompl_iek/" TargetMode="External"/><Relationship Id="rId679" Type="http://schemas.openxmlformats.org/officeDocument/2006/relationships/hyperlink" Target="https://www.etm.ru/cat/nn/4752011" TargetMode="External"/><Relationship Id="rId802" Type="http://schemas.openxmlformats.org/officeDocument/2006/relationships/hyperlink" Target="https://www.kirelis.ru/catalog/rukava-rvd/id_39892/?ysclid=lktq8doevy347265637" TargetMode="External"/><Relationship Id="rId886" Type="http://schemas.openxmlformats.org/officeDocument/2006/relationships/hyperlink" Target="https://samara.spk.ru/product/samorez-4-8-35-kpczp-s-prokladkoy-ots/" TargetMode="External"/><Relationship Id="rId2" Type="http://schemas.openxmlformats.org/officeDocument/2006/relationships/hyperlink" Target="https://kv-energy.ru/catalog/zapchasti_i_raskhodnye_materialy/filtry_i_filtruyushchie_elementy/1321114252/" TargetMode="External"/><Relationship Id="rId29" Type="http://schemas.openxmlformats.org/officeDocument/2006/relationships/hyperlink" Target="https://weidmuller.opttools.ru/catalog/nizkovoltnoe-oborudovanie-i-materialy/klemma-s-predokhranitelem-weidmuller-wsi-6-ld-10-36v-dc-ac-1011300000/" TargetMode="External"/><Relationship Id="rId441" Type="http://schemas.openxmlformats.org/officeDocument/2006/relationships/hyperlink" Target="https://cable.ru/cable/marka-kipvevng_a_ls_3x2x0_78.php" TargetMode="External"/><Relationship Id="rId539" Type="http://schemas.openxmlformats.org/officeDocument/2006/relationships/hyperlink" Target="https://gksmz.ru/catalog/profnastil/profnastil-n-75/profnastil-ns60-1-mm-oczinkovannyij/" TargetMode="External"/><Relationship Id="rId746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1071" Type="http://schemas.openxmlformats.org/officeDocument/2006/relationships/hyperlink" Target="https://pnevmo-zip.ru/product/maslyanyy-filtr-abac-2236106019" TargetMode="External"/><Relationship Id="rId1169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78" Type="http://schemas.openxmlformats.org/officeDocument/2006/relationships/hyperlink" Target="https://elevel.ru/shop/avtomaticheskie-vyklyuchateli/modulnye-avtomaticheskie-vyklyuchateli/se-acti-9-ic60n-avtomaticheskiy-vyklyuchatel-3p-3a-d/" TargetMode="External"/><Relationship Id="rId301" Type="http://schemas.openxmlformats.org/officeDocument/2006/relationships/hyperlink" Target="https://www.mir-krepega.ru/prod/bolt-gost-7798-din-933-m-6h16-pr-8-8-ots/" TargetMode="External"/><Relationship Id="rId953" Type="http://schemas.openxmlformats.org/officeDocument/2006/relationships/hyperlink" Target="https://lunda.ru/catalog/category/c789/product/trojnik_12075.html" TargetMode="External"/><Relationship Id="rId1029" Type="http://schemas.openxmlformats.org/officeDocument/2006/relationships/hyperlink" Target="https://air-tek.ru/filtry-dlya-kompressorov/filtroelementy-magistralnyh-filtrov/filtroelementy-kaeser/filtroelementy-kaeser-f/filtroelementy-kaeser-f-b/filtroelement-kaeser-fb-18-e-b-18" TargetMode="External"/><Relationship Id="rId1236" Type="http://schemas.openxmlformats.org/officeDocument/2006/relationships/hyperlink" Target="https://magazin-oborudovaniya.ru/" TargetMode="External"/><Relationship Id="rId82" Type="http://schemas.openxmlformats.org/officeDocument/2006/relationships/hyperlink" Target="https://www.proenergo.ru/unimat/plk-unimat/kontroller-unimat-un200/un-231-0hf22-0xa0/" TargetMode="External"/><Relationship Id="rId385" Type="http://schemas.openxmlformats.org/officeDocument/2006/relationships/hyperlink" Target="https://snabline.com/shayba-grover-pruzhinnaya-din-127-forma-b-otsinkovannaya-stal-m10x10.2-mm-artikul-34301" TargetMode="External"/><Relationship Id="rId592" Type="http://schemas.openxmlformats.org/officeDocument/2006/relationships/hyperlink" Target="https://www.avito.ru/samara/remont_i_stroitelstvo/manometry_wika_10bar_3125249277" TargetMode="External"/><Relationship Id="rId606" Type="http://schemas.openxmlformats.org/officeDocument/2006/relationships/hyperlink" Target="https://www.etm.ru/cat/nn/1751662" TargetMode="External"/><Relationship Id="rId813" Type="http://schemas.openxmlformats.org/officeDocument/2006/relationships/hyperlink" Target="https://www.kirelis.ru/catalog/rukava-rvd/id_39890/?ysclid=lktr19crcj806363112" TargetMode="External"/><Relationship Id="rId245" Type="http://schemas.openxmlformats.org/officeDocument/2006/relationships/hyperlink" Target="https://www.mir-krepega.ru/prod/bolt-gost-7798-din-933-m-10h25-pr-8-8-ots/" TargetMode="External"/><Relationship Id="rId452" Type="http://schemas.openxmlformats.org/officeDocument/2006/relationships/hyperlink" Target="https://samara.grilles.ru/catalog/vozdusnye-klapany/268-klapan-vozdushnyj-uteplennyj-kvu" TargetMode="External"/><Relationship Id="rId897" Type="http://schemas.openxmlformats.org/officeDocument/2006/relationships/hyperlink" Target="http://megaterm.ru/store/vodoprovod/rezbovoe-soedinenie/stal.-sgonovoe-soedinenie/stal-sgon-chernyy-du-65-g-2.12/?ysclid=lkuyyfyqap462568626" TargetMode="External"/><Relationship Id="rId1082" Type="http://schemas.openxmlformats.org/officeDocument/2006/relationships/hyperlink" Target="https://autopiter.ru/goods/c1574/mann-filter/id59603" TargetMode="External"/><Relationship Id="rId105" Type="http://schemas.openxmlformats.org/officeDocument/2006/relationships/hyperlink" Target="https://olmi-connect.ru/shop/otvetvitel-t-obraznyy-vertikalnyy-bokovoy-tds-tsin/dkc--dks-38324zl-kryshka-tds-na-otvetvitel-t-obraz/" TargetMode="External"/><Relationship Id="rId312" Type="http://schemas.openxmlformats.org/officeDocument/2006/relationships/hyperlink" Target="https://www.mir-krepega.ru/prod/bolt-din-6921-m-6h25-8-8-ots/" TargetMode="External"/><Relationship Id="rId757" Type="http://schemas.openxmlformats.org/officeDocument/2006/relationships/hyperlink" Target="https://torsion24.ru/catalog/gidravlika/shtutsery_i_fitingi/shtutser_prokhodnoy_s42_m42kh2.html" TargetMode="External"/><Relationship Id="rId964" Type="http://schemas.openxmlformats.org/officeDocument/2006/relationships/hyperlink" Target="https://www.dkcmarket.ru/pa601721f2.html" TargetMode="External"/><Relationship Id="rId93" Type="http://schemas.openxmlformats.org/officeDocument/2006/relationships/hyperlink" Target="https://conrad.ru/catalog/korpusa_dlya_priborov_i_rea/komplektuyushchie_dlya_korpusov/komplektuyushchie_dlya_montazhnykh_shin/sz_2354_000_rittal_zheleznye_uglovye_zazhimy_25_sht/" TargetMode="External"/><Relationship Id="rId189" Type="http://schemas.openxmlformats.org/officeDocument/2006/relationships/hyperlink" Target="https://ledgoods.ru/ehlektrotekhnika/vykljuchateli/vyklyuchateli-avtomaticheskie-trekhpolyusnye/acti-9-ic60n-avtomaticheskij-vyklyuchatel-3p-1a-b-a9f73301-schneider-electric/" TargetMode="External"/><Relationship Id="rId396" Type="http://schemas.openxmlformats.org/officeDocument/2006/relationships/hyperlink" Target="https://market.yandex.ru/" TargetMode="External"/><Relationship Id="rId617" Type="http://schemas.openxmlformats.org/officeDocument/2006/relationships/hyperlink" Target="https://market.yandex.ru/" TargetMode="External"/><Relationship Id="rId824" Type="http://schemas.openxmlformats.org/officeDocument/2006/relationships/hyperlink" Target="https://store.rvdural.ru/rvd-v-sbore/rvd-50-8-800-dk-64x2-0-g-dk-64x2-0-g-0/" TargetMode="External"/><Relationship Id="rId1247" Type="http://schemas.openxmlformats.org/officeDocument/2006/relationships/hyperlink" Target="https://nasosymarket.ru/catalog/vodyanye_nasosy/nasos_vertikalnyy_tsirkulyatsionnyy_flantsevyy_leo_lpp_32_31_3_2_380v/" TargetMode="External"/><Relationship Id="rId256" Type="http://schemas.openxmlformats.org/officeDocument/2006/relationships/hyperlink" Target="https://www.mir-krepega.ru/prod/bolt-gost-7798-din-933-m-10h85-pr-8-8-ots/" TargetMode="External"/><Relationship Id="rId463" Type="http://schemas.openxmlformats.org/officeDocument/2006/relationships/hyperlink" Target="https://shop220.ru/yzn20-035-k52-klemmnik-iek-zni-35pen-35mm2-125a-zhelto-zelenyy-10sht-v-upak.htm" TargetMode="External"/><Relationship Id="rId670" Type="http://schemas.openxmlformats.org/officeDocument/2006/relationships/hyperlink" Target="https://top-compressor.ru/catalog/osuhiteli/osushitel-refrizheratornyy-comprag-rdx-06/" TargetMode="External"/><Relationship Id="rId1093" Type="http://schemas.openxmlformats.org/officeDocument/2006/relationships/hyperlink" Target="https://www.ozon.ru/product/filtr-toplivnyy-bosch-f026403006-f3006-vag-06-434479980/?sh=r_U_As3szw" TargetMode="External"/><Relationship Id="rId1107" Type="http://schemas.openxmlformats.org/officeDocument/2006/relationships/hyperlink" Target="http://avtocomplekt.ru/catalog/evroelement/element-filtruyucshij-ochistki-vozduha-novokuzneck-analog-af26242-c-27-13203-ee135500.html" TargetMode="External"/><Relationship Id="rId116" Type="http://schemas.openxmlformats.org/officeDocument/2006/relationships/hyperlink" Target="https://www.axistools.ru/1605405004.html" TargetMode="External"/><Relationship Id="rId323" Type="http://schemas.openxmlformats.org/officeDocument/2006/relationships/hyperlink" Target="https://www.etm.ru/cat/nn/9745549?city=77" TargetMode="External"/><Relationship Id="rId530" Type="http://schemas.openxmlformats.org/officeDocument/2006/relationships/hyperlink" Target="https://market.yandex.ru/" TargetMode="External"/><Relationship Id="rId768" Type="http://schemas.openxmlformats.org/officeDocument/2006/relationships/hyperlink" Target="https://torsion24.ru/catalog/gidravlika/shtutsery_i_fitingi/shtutser_prokhodnoy_s42_m42kh2.html" TargetMode="External"/><Relationship Id="rId975" Type="http://schemas.openxmlformats.org/officeDocument/2006/relationships/hyperlink" Target="https://www.ozon.ru/" TargetMode="External"/><Relationship Id="rId1160" Type="http://schemas.openxmlformats.org/officeDocument/2006/relationships/hyperlink" Target="https://www.kirelis.ru/catalog/homyty/provolochnye/id_28176/" TargetMode="External"/><Relationship Id="rId20" Type="http://schemas.openxmlformats.org/officeDocument/2006/relationships/hyperlink" Target="https://www.chipdip.ru/product0/8002849534" TargetMode="External"/><Relationship Id="rId628" Type="http://schemas.openxmlformats.org/officeDocument/2006/relationships/hyperlink" Target="https://selparts.ru/product/5498/" TargetMode="External"/><Relationship Id="rId835" Type="http://schemas.openxmlformats.org/officeDocument/2006/relationships/hyperlink" Target="https://www.etm.ru/cat/nn/2073686?ysclid=lktrotmj9p66072177&amp;city=77" TargetMode="External"/><Relationship Id="rId1258" Type="http://schemas.openxmlformats.org/officeDocument/2006/relationships/hyperlink" Target="https://pnevmo-elektro.ru/shop/pnevmaticheskie_sistemy_-_podgotovka_vozduha/mikroregulyatory_davleniya/mx2-f10_fil_truyuwij_element_0_01_mkm/" TargetMode="External"/><Relationship Id="rId267" Type="http://schemas.openxmlformats.org/officeDocument/2006/relationships/hyperlink" Target="https://www.mir-krepega.ru/prod/bolt-gost-7798-din-933-m-12h60-pr-8-8-ots/" TargetMode="External"/><Relationship Id="rId474" Type="http://schemas.openxmlformats.org/officeDocument/2006/relationships/hyperlink" Target="https://kentek.ru/catalog/compressors/komb-blok/270.4811/" TargetMode="External"/><Relationship Id="rId1020" Type="http://schemas.openxmlformats.org/officeDocument/2006/relationships/hyperlink" Target="https://www.port3.ru/info/FINWHALE/LF105" TargetMode="External"/><Relationship Id="rId1118" Type="http://schemas.openxmlformats.org/officeDocument/2006/relationships/hyperlink" Target="https://onyxspb.ru/catalog/flantsy/flantsy-ploskie/flantsy-ploskie-stal-20/flanets-ploskiy-100-10-01-1-b-st-20-iv-gost-33259-2015/" TargetMode="External"/><Relationship Id="rId127" Type="http://schemas.openxmlformats.org/officeDocument/2006/relationships/hyperlink" Target="https://elevel.ru/shop/avtomaticheskie-vyklyuchateli/-aksessuary-dlya-apparatov-zashchity/abb-rele-otklyucheniya-nezavisimyy-rastsepitel-sor-c-a1-a2-220-240vac-220-250vdc/" TargetMode="External"/><Relationship Id="rId681" Type="http://schemas.openxmlformats.org/officeDocument/2006/relationships/hyperlink" Target="https://samara.proconsim.ru/product/221700205/" TargetMode="External"/><Relationship Id="rId779" Type="http://schemas.openxmlformats.org/officeDocument/2006/relationships/hyperlink" Target="https://store.rvdural.ru/fitingi/fitingi-dkos/fitingi-dkos-0-g/fiting-dn-32-dkos-52h2-38-0-g-20512-52-20t/" TargetMode="External"/><Relationship Id="rId902" Type="http://schemas.openxmlformats.org/officeDocument/2006/relationships/hyperlink" Target="https://www.chkzszfo.ru/goods/236806733-vozdushno_maslyany_separator_lb11102_2?ysclid=lkuz3qbead751083302" TargetMode="External"/><Relationship Id="rId986" Type="http://schemas.openxmlformats.org/officeDocument/2006/relationships/hyperlink" Target="https://remochka.ru/zapchasti/haier/holodilniki/rezina/uplotnitel-14417" TargetMode="External"/><Relationship Id="rId31" Type="http://schemas.openxmlformats.org/officeDocument/2006/relationships/hyperlink" Target="https://weidmuller.opttools.ru/catalog/nizkovoltnoe-oborudovanie-i-materialy/klemmnye-bloki4831/klemma-s-predokhranitelem-weidmuller-wsi-6-ld-250ac-1012400000/" TargetMode="External"/><Relationship Id="rId334" Type="http://schemas.openxmlformats.org/officeDocument/2006/relationships/hyperlink" Target="https://supply24.online/mehanicheskie-elementy/vibroamortizator/vibroamortizator-m8-o-40mm-elesaganter-dvc3-40-33-30m8-5" TargetMode="External"/><Relationship Id="rId541" Type="http://schemas.openxmlformats.org/officeDocument/2006/relationships/hyperlink" Target="https://shop220.ru/mo-24v-40vt-e27-lampa-nakalivaniya-24v-40vt-e27-prozrachnaya.htm" TargetMode="External"/><Relationship Id="rId639" Type="http://schemas.openxmlformats.org/officeDocument/2006/relationships/hyperlink" Target="https://www.etm.ru/cat/nn/9755317" TargetMode="External"/><Relationship Id="rId1171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0" Type="http://schemas.openxmlformats.org/officeDocument/2006/relationships/hyperlink" Target="https://www.elcn.ru/catalog/nizkovoltnoe-oborudovanie/avtomaticheskie-vyklyuchateli-modulnye/modulnyy-avtomaticheskiy-vyklyuchatel-avtomat/92928/" TargetMode="External"/><Relationship Id="rId278" Type="http://schemas.openxmlformats.org/officeDocument/2006/relationships/hyperlink" Target="https://samara.aton40.ru/product/bolt-m16kh70-5-8-ots-gost7798-70-5-sht-/" TargetMode="External"/><Relationship Id="rId401" Type="http://schemas.openxmlformats.org/officeDocument/2006/relationships/hyperlink" Target="https://gruzovic.ru/catalogue/groups/elektrooborudovanie/dvigatel_zil130_bez_start_generat_kompr_vozd_fra.html" TargetMode="External"/><Relationship Id="rId846" Type="http://schemas.openxmlformats.org/officeDocument/2006/relationships/hyperlink" Target="https://ekfgroup.com/catalog/products/rele-teplovoe-rte-2355-30-40a-ekf-proxima?ysclid=lktrw9r11r297920567" TargetMode="External"/><Relationship Id="rId1031" Type="http://schemas.openxmlformats.org/officeDocument/2006/relationships/hyperlink" Target="https://m.220-volt.ru/catalog-654253/" TargetMode="External"/><Relationship Id="rId1129" Type="http://schemas.openxmlformats.org/officeDocument/2006/relationships/hyperlink" Target="https://uss96.ru/flancy-stalnye/flancy-ploskie-stalnye/flanec-ploskij-stalnoj-du-100-ru-10-tip-01-isp-v-gost-33259-2015/" TargetMode="External"/><Relationship Id="rId485" Type="http://schemas.openxmlformats.org/officeDocument/2006/relationships/hyperlink" Target="https://tek-el.ru/item/583005?utm_source=yandex&amp;utm_medium=cpc&amp;utm_campaign=54229994&amp;utm_content=5127035679%7C13443894984%7C43193264795&amp;utm_term=LC1DT25M7&amp;added=no&amp;block=premium&amp;pos=1&amp;device=desktop&amp;yclid=4836668011242323967" TargetMode="External"/><Relationship Id="rId692" Type="http://schemas.openxmlformats.org/officeDocument/2006/relationships/hyperlink" Target="https://directlot.ru/lot.php?id=242243" TargetMode="External"/><Relationship Id="rId706" Type="http://schemas.openxmlformats.org/officeDocument/2006/relationships/hyperlink" Target="https://samara.proconsim.ru/product/222100006/" TargetMode="External"/><Relationship Id="rId913" Type="http://schemas.openxmlformats.org/officeDocument/2006/relationships/hyperlink" Target="https://ctg-parts.ru/prom/filtry_dlya_oborudovaniya/separator-df5006/?ysclid=lkuzgcm2zt31461377" TargetMode="External"/><Relationship Id="rId42" Type="http://schemas.openxmlformats.org/officeDocument/2006/relationships/hyperlink" Target="https://www.chipdip.ru/product0/8013268231" TargetMode="External"/><Relationship Id="rId138" Type="http://schemas.openxmlformats.org/officeDocument/2006/relationships/hyperlink" Target="https://ledgoods.ru/ehlektrotekhnika/rele/dopolnitelnoe-oborudovanie-k-rele/finder-09301/" TargetMode="External"/><Relationship Id="rId345" Type="http://schemas.openxmlformats.org/officeDocument/2006/relationships/hyperlink" Target="https://www.remeza.com/" TargetMode="External"/><Relationship Id="rId552" Type="http://schemas.openxmlformats.org/officeDocument/2006/relationships/hyperlink" Target="https://zavod-kmk.ru/item/001920" TargetMode="External"/><Relationship Id="rId997" Type="http://schemas.openxmlformats.org/officeDocument/2006/relationships/hyperlink" Target="https://rdrus.ru/catalog/filtry_dlya_kompressorov/5498/" TargetMode="External"/><Relationship Id="rId1182" Type="http://schemas.openxmlformats.org/officeDocument/2006/relationships/hyperlink" Target="https://mircli.ru/ELHART-EMD-VH-1600-T/" TargetMode="External"/><Relationship Id="rId191" Type="http://schemas.openxmlformats.org/officeDocument/2006/relationships/hyperlink" Target="https://ledgoods.ru/ehlektrotekhnika/vykljuchateli/vyklyuchateli-avtomaticheskie-trekhpolyusnye/acti-9-ic60n-avtomaticheskij-vyklyuchatel-3p-63a-c-a9f79363-schneider-electric/" TargetMode="External"/><Relationship Id="rId205" Type="http://schemas.openxmlformats.org/officeDocument/2006/relationships/hyperlink" Target="https://www.etm.ru/cat/nn/1163763" TargetMode="External"/><Relationship Id="rId412" Type="http://schemas.openxmlformats.org/officeDocument/2006/relationships/hyperlink" Target="https://gaziteplo.ru/goods/zaglushka_1_g_nikel/" TargetMode="External"/><Relationship Id="rId857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042" Type="http://schemas.openxmlformats.org/officeDocument/2006/relationships/hyperlink" Target="https://voltra-air.ru/catalog/smennye_filtruyushchie_elementy_dlya_magistralnykh_filtrov/smc_aff_el4b_/" TargetMode="External"/><Relationship Id="rId289" Type="http://schemas.openxmlformats.org/officeDocument/2006/relationships/hyperlink" Target="https://samara.aton40.ru/product/bolt-m24kh120-5-8-ots-gost7798-70-p-r-1-sht-/" TargetMode="External"/><Relationship Id="rId496" Type="http://schemas.openxmlformats.org/officeDocument/2006/relationships/hyperlink" Target="https://www.etm.ru/cat/nn/9739267?city=77" TargetMode="External"/><Relationship Id="rId717" Type="http://schemas.openxmlformats.org/officeDocument/2006/relationships/hyperlink" Target="https://www.ozon.ru/product/perehodnik-3-4-n-1v-06085l-terma-523933200/?sh=993azsmX7Q" TargetMode="External"/><Relationship Id="rId924" Type="http://schemas.openxmlformats.org/officeDocument/2006/relationships/hyperlink" Target="https://www.pnevmomagazin.ru/products/separator-vlagootdelitel-festo-ms6-lws-1-2-u-v-g1-2/?ysclid=lkv0j4hji6894013461" TargetMode="External"/><Relationship Id="rId53" Type="http://schemas.openxmlformats.org/officeDocument/2006/relationships/hyperlink" Target="https://www.chipdip.ru/product0/8002849307" TargetMode="External"/><Relationship Id="rId149" Type="http://schemas.openxmlformats.org/officeDocument/2006/relationships/hyperlink" Target="https://finder-relay.ru/katalog/products/rozetki-i-moduli/-93-serija-rozetki-i-aksessuary/-93510024-rozetka-s-pruzhinnymi-zazhimami" TargetMode="External"/><Relationship Id="rId356" Type="http://schemas.openxmlformats.org/officeDocument/2006/relationships/hyperlink" Target="http://i-filter.online/magazin/vozdushnye-filtry/sak7355-detail" TargetMode="External"/><Relationship Id="rId563" Type="http://schemas.openxmlformats.org/officeDocument/2006/relationships/hyperlink" Target="https://weidmuller-rus.ru/markirovka/1568261738-markirovka-pa2-4-tsifra-dlya-provoda-4-10mmkv-tsvet-jeltyj-kat-250sht-weidmueller" TargetMode="External"/><Relationship Id="rId770" Type="http://schemas.openxmlformats.org/officeDocument/2006/relationships/hyperlink" Target="https://torsion24.ru/catalog/gidravlika/shtutsery_i_fitingi/shtutser_prokhodnoy_s42_m42kh2.html" TargetMode="External"/><Relationship Id="rId1193" Type="http://schemas.openxmlformats.org/officeDocument/2006/relationships/hyperlink" Target="https://www.vseinstrumenti.ru/product/klinovoj-shkiv-skf-spb-160-5-tb-2021684/" TargetMode="External"/><Relationship Id="rId1207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216" Type="http://schemas.openxmlformats.org/officeDocument/2006/relationships/hyperlink" Target="https://euro-avtomatika.ru/product/schneider-electric-ezc250n3160-3p3t-avt-vykl-ezc250n-25ka-400v-160-a/" TargetMode="External"/><Relationship Id="rId423" Type="http://schemas.openxmlformats.org/officeDocument/2006/relationships/hyperlink" Target="https://samara.leroymerlin.ru/product/zamok-nakladnoy-omega-zn-1-82126220/" TargetMode="External"/><Relationship Id="rId868" Type="http://schemas.openxmlformats.org/officeDocument/2006/relationships/hyperlink" Target="https://market.yandex.ru/product--reshetka-setka-naruzhnaia-kruglaia-rnmet-400mm" TargetMode="External"/><Relationship Id="rId1053" Type="http://schemas.openxmlformats.org/officeDocument/2006/relationships/hyperlink" Target="https://stellashop.ru/product/4000128968348" TargetMode="External"/><Relationship Id="rId1260" Type="http://schemas.openxmlformats.org/officeDocument/2006/relationships/hyperlink" Target="https://www.nersplus.ru/catalog/etilenglikol/etilenglikol_bochka_216_5l/" TargetMode="External"/><Relationship Id="rId630" Type="http://schemas.openxmlformats.org/officeDocument/2006/relationships/hyperlink" Target="https://selparts.ru/product/3313/" TargetMode="External"/><Relationship Id="rId728" Type="http://schemas.openxmlformats.org/officeDocument/2006/relationships/hyperlink" Target="https://gaziteplo.ru/goods/perekhodnik_dlya_radiatora_1_kh1_8_levyy/" TargetMode="External"/><Relationship Id="rId935" Type="http://schemas.openxmlformats.org/officeDocument/2006/relationships/hyperlink" Target="https://rupax.ru/shop/150887/desc/maslookhladitel-teploobmennik-na-atlas-copco-st1030-mt2000-mt2010?ysclid=lkv0z53eta301841463" TargetMode="External"/><Relationship Id="rId64" Type="http://schemas.openxmlformats.org/officeDocument/2006/relationships/hyperlink" Target="https://promelectrica.ru/catalog/9898989/xb4as542/" TargetMode="External"/><Relationship Id="rId367" Type="http://schemas.openxmlformats.org/officeDocument/2006/relationships/hyperlink" Target="https://smk-ksk.ru/catalog/zapchasti/zapchasti-k-kompressornomu-oborudovaniyu/klapanyi/klapanyi-vpusknyie/6426" TargetMode="External"/><Relationship Id="rId574" Type="http://schemas.openxmlformats.org/officeDocument/2006/relationships/hyperlink" Target="https://yandex.ru/" TargetMode="External"/><Relationship Id="rId1120" Type="http://schemas.openxmlformats.org/officeDocument/2006/relationships/hyperlink" Target="http://www.energonic.ru/index.php?productID=4655" TargetMode="External"/><Relationship Id="rId1218" Type="http://schemas.openxmlformats.org/officeDocument/2006/relationships/hyperlink" Target="https://www.pnevmoteh.ru/rukav-gost-10362-76-diametr-40-515-16" TargetMode="External"/><Relationship Id="rId227" Type="http://schemas.openxmlformats.org/officeDocument/2006/relationships/hyperlink" Target="https://samara.leroymerlin.ru/product/gazovyy-ballon-s-ventilem-vb-2-s-predohranitelnym-klapanom-12-l-82910765/" TargetMode="External"/><Relationship Id="rId781" Type="http://schemas.openxmlformats.org/officeDocument/2006/relationships/hyperlink" Target="https://amerluce.ru/product/uzel-shestigrannyj-stykovochnyj-h25mm-s-rezboj-m10x1-dlja-svetilnikov/" TargetMode="External"/><Relationship Id="rId879" Type="http://schemas.openxmlformats.org/officeDocument/2006/relationships/hyperlink" Target="https://samara.mtrservis.ru/rti/rukava-i-shlangi/napornye-rezinotkanevye/rukav-par-2-18kh29-8atm-do-20m-gost-18698-79/?ysclid=lkuxpaaj8v390866812" TargetMode="External"/><Relationship Id="rId434" Type="http://schemas.openxmlformats.org/officeDocument/2006/relationships/hyperlink" Target="https://anbik.ru/metalcabellotky/item-59/" TargetMode="External"/><Relationship Id="rId641" Type="http://schemas.openxmlformats.org/officeDocument/2006/relationships/hyperlink" Target="https://www.etm.ru/cat/nn/470955" TargetMode="External"/><Relationship Id="rId739" Type="http://schemas.openxmlformats.org/officeDocument/2006/relationships/hyperlink" Target="https://&#1082;&#1086;&#1084;&#1087;&#1077;&#1085;&#1089;&#1072;&#1090;&#1086;&#1088;&#1099;.&#1088;&#1092;/katalog/vibrovstavki-flancevye/vibrovstavka-flancevaya-du250-ru10/" TargetMode="External"/><Relationship Id="rId1064" Type="http://schemas.openxmlformats.org/officeDocument/2006/relationships/hyperlink" Target="https://td-import.ru/zapchasti-dlya-stroitelnoj-tehniki/filtr-vozdushnyj-13074774-weichai-original" TargetMode="External"/><Relationship Id="rId280" Type="http://schemas.openxmlformats.org/officeDocument/2006/relationships/hyperlink" Target="https://samara.tatmetiz.ru/shop/krepezh/bolty/bolt/bolt-m20-h100-kp-8-8-din-933-oc-up-15-kg-52-sht-tk-4e4d3090.html" TargetMode="External"/><Relationship Id="rId501" Type="http://schemas.openxmlformats.org/officeDocument/2006/relationships/hyperlink" Target="https://www.tinko.ru/catalog/product/269550/" TargetMode="External"/><Relationship Id="rId946" Type="http://schemas.openxmlformats.org/officeDocument/2006/relationships/hyperlink" Target="https://enstab.ru/transformatory-naprjazhenija/odnofaznie-transformatori-osm/osm1-0-16-380-5-36-24" TargetMode="External"/><Relationship Id="rId1131" Type="http://schemas.openxmlformats.org/officeDocument/2006/relationships/hyperlink" Target="https://uss96.ru/flancy-stalnye/flancy-vorotnikovye-stalnye/flanec-stalnoj-vorotnikovyj-du-20-ru-16-tip-11-isp-v-gost-33259-2015/" TargetMode="External"/><Relationship Id="rId1229" Type="http://schemas.openxmlformats.org/officeDocument/2006/relationships/hyperlink" Target="https://sila380.ru/elektrodvigatel-air-132-m4-11-kvt-1500-ob-min-1081" TargetMode="External"/><Relationship Id="rId75" Type="http://schemas.openxmlformats.org/officeDocument/2006/relationships/hyperlink" Target="https://iek-rus.ru/kontaktor-kmi-22510-25a-400v-as3-1no-iek/" TargetMode="External"/><Relationship Id="rId140" Type="http://schemas.openxmlformats.org/officeDocument/2006/relationships/hyperlink" Target="https://www.chipdip.ru/product0/8002687868" TargetMode="External"/><Relationship Id="rId378" Type="http://schemas.openxmlformats.org/officeDocument/2006/relationships/hyperlink" Target="https://www.bafus.ru/200166577/?utm_referrer=https%3A%2F%2Fyandex.ru%2Fproducts%2Fsearch%3Ftext%3D%25D0%2593%25D0%25B5%25D1%2580%25D0%25BC%25D0%25B5%25D1%2582%25D0%25B8%25D0%25BA%2520%25D1%2586%25D0%25B5%25D0%25BD%25D0%25B0" TargetMode="External"/><Relationship Id="rId585" Type="http://schemas.openxmlformats.org/officeDocument/2006/relationships/hyperlink" Target="https://msk.kwt.market/air/osushiteli/osushitel-vozdukha-sila-aokhrm-1-56/" TargetMode="External"/><Relationship Id="rId792" Type="http://schemas.openxmlformats.org/officeDocument/2006/relationships/hyperlink" Target="https://shop220.ru/ezaspdr3p-rasshiriteli-polyusov-dlya-avtomatov-ezc100-schneider-electric-komplekt-2sht.htm?ysclid=lktpqtm8zf342853824" TargetMode="External"/><Relationship Id="rId806" Type="http://schemas.openxmlformats.org/officeDocument/2006/relationships/hyperlink" Target="https://samara.mtrservis.ru/rukava-vysokogo-davleniya-rvd/v-sbore/rvd-25-700-dk-m42kh20---2sn/" TargetMode="External"/><Relationship Id="rId6" Type="http://schemas.openxmlformats.org/officeDocument/2006/relationships/hyperlink" Target="https://kabel-s.ru/catalog/kipvevng-ls/kipvevng-ls-5x2x0-78/" TargetMode="External"/><Relationship Id="rId238" Type="http://schemas.openxmlformats.org/officeDocument/2006/relationships/hyperlink" Target="https://krepcom.ru/catalog/bolty-razdel/bolt_m8kh1kh20_din_961_s_polnoy_melkoy_rezboy_klass_prochnosti_10_9_otsinkovannyy.htm" TargetMode="External"/><Relationship Id="rId445" Type="http://schemas.openxmlformats.org/officeDocument/2006/relationships/hyperlink" Target="https://shop220.ru/tml-25-6-nakonechnik-mednyy-luzhenyy-pod-opresovku-250.htm" TargetMode="External"/><Relationship Id="rId652" Type="http://schemas.openxmlformats.org/officeDocument/2006/relationships/hyperlink" Target="https://pprcshop.ru/product/obratnyiy-klapan-1-1-2/" TargetMode="External"/><Relationship Id="rId1075" Type="http://schemas.openxmlformats.org/officeDocument/2006/relationships/hyperlink" Target="https://top-compressor.ru/catalog/filtry-dlya-to/filtr-maslyanyy-atmos-627960094100/" TargetMode="External"/><Relationship Id="rId291" Type="http://schemas.openxmlformats.org/officeDocument/2006/relationships/hyperlink" Target="https://samarskaya-oblast.promportal.su/goods/17280019/bolt-m24h60-100-cink-gost-7798-70-7805-70din931-933.htm" TargetMode="External"/><Relationship Id="rId305" Type="http://schemas.openxmlformats.org/officeDocument/2006/relationships/hyperlink" Target="https://www.mir-krepega.ru/prod/bolt-iso-4017-din-933-m-6h30-10-9-b-p/" TargetMode="External"/><Relationship Id="rId512" Type="http://schemas.openxmlformats.org/officeDocument/2006/relationships/hyperlink" Target="https://www.stelmarket.ru/katalog/far/f16.htm" TargetMode="External"/><Relationship Id="rId957" Type="http://schemas.openxmlformats.org/officeDocument/2006/relationships/hyperlink" Target="https://www.dkcmarket.ru/71720.html" TargetMode="External"/><Relationship Id="rId1142" Type="http://schemas.openxmlformats.org/officeDocument/2006/relationships/hyperlink" Target="https://uss96.ru/flancy-stalnye/flancy-ploskie-stalnye/flanec-ploskij-stalnoj-du-250-ru-10-tip-01-isp-v-gost-33259-2015/" TargetMode="External"/><Relationship Id="rId86" Type="http://schemas.openxmlformats.org/officeDocument/2006/relationships/hyperlink" Target="https://dn.ru/sharovyi-kran/teplosnabzhenie/flantcevyi-kran/standartnyi/ld/strizh/dn100" TargetMode="External"/><Relationship Id="rId151" Type="http://schemas.openxmlformats.org/officeDocument/2006/relationships/hyperlink" Target="https://finder-relay.ru/katalog/-94-serija-rozetki-i-aksessuary/-9404-rozetka-dlja-rele-serii" TargetMode="External"/><Relationship Id="rId389" Type="http://schemas.openxmlformats.org/officeDocument/2006/relationships/hyperlink" Target="https://www.etm.ru/cat/nn/4819954" TargetMode="External"/><Relationship Id="rId596" Type="http://schemas.openxmlformats.org/officeDocument/2006/relationships/hyperlink" Target="https://www.avito.ru/samara/remont_i_stroitelstvo/manometr_elektrokontaktnyy_dm2005f_sg_1exd_2985263046" TargetMode="External"/><Relationship Id="rId817" Type="http://schemas.openxmlformats.org/officeDocument/2006/relationships/hyperlink" Target="https://store.rvdural.ru/rvd-v-sbore/rvd-50-8-800-dk-64x2-0-g-dk-64x2-0-g-0/" TargetMode="External"/><Relationship Id="rId1002" Type="http://schemas.openxmlformats.org/officeDocument/2006/relationships/hyperlink" Target="https://&#1085;&#1080;&#1082;&#1086;.&#1088;&#1092;/zapchasti/smezhniki/livny/element-vozdushnogo-filtra-efv-7251109560-10-01-6ba6afc8.html" TargetMode="External"/><Relationship Id="rId249" Type="http://schemas.openxmlformats.org/officeDocument/2006/relationships/hyperlink" Target="https://www.mir-krepega.ru/prod/bolt-din-931-m-6x40-10-9-tsink/" TargetMode="External"/><Relationship Id="rId456" Type="http://schemas.openxmlformats.org/officeDocument/2006/relationships/hyperlink" Target="https://centrarm.ru/klapany-obratnye/klapan-obratnyy-khimicheskiy/klapan-obratnyy-khimicheskiy-du10/" TargetMode="External"/><Relationship Id="rId663" Type="http://schemas.openxmlformats.org/officeDocument/2006/relationships/hyperlink" Target="https://www.ebay.com/itm/275452407778" TargetMode="External"/><Relationship Id="rId870" Type="http://schemas.openxmlformats.org/officeDocument/2006/relationships/hyperlink" Target="http://sv-constanta.ru/magazin/product/reshetka-vkr-d-dlya-kdm-650x400-ral9016?ysclid=lkuvt4y03b903217276" TargetMode="External"/><Relationship Id="rId1086" Type="http://schemas.openxmlformats.org/officeDocument/2006/relationships/hyperlink" Target="https://shop.voleks.com/product/filtr-eaf3000-f03-10330" TargetMode="External"/><Relationship Id="rId13" Type="http://schemas.openxmlformats.org/officeDocument/2006/relationships/hyperlink" Target="https://www.etm.ru/cat/nn/5018420?city=77" TargetMode="External"/><Relationship Id="rId109" Type="http://schemas.openxmlformats.org/officeDocument/2006/relationships/hyperlink" Target="https://www.etm.ru/cat/nn/9684610?city=77" TargetMode="External"/><Relationship Id="rId316" Type="http://schemas.openxmlformats.org/officeDocument/2006/relationships/hyperlink" Target="https://www.mir-krepega.ru/prod/bolt-iso-4017-din-933-m-8h35-10-9-b-p/" TargetMode="External"/><Relationship Id="rId523" Type="http://schemas.openxmlformats.org/officeDocument/2006/relationships/hyperlink" Target="https://electro43.ru/product/kronshtejn-dlja-lcd-led-orbita-s110-14-24-40/" TargetMode="External"/><Relationship Id="rId968" Type="http://schemas.openxmlformats.org/officeDocument/2006/relationships/hyperlink" Target="https://www.&#1082;&#1086;&#1084;&#1087;&#1088;&#1077;&#1089;&#1089;&#1086;&#1088;&#1102;&#1075;&#1084;&#1072;&#1096;.&#1088;&#1092;/goods/9695601-truba_orebrennaya_khrk_9_8_na_kompressor_vp3_20_9" TargetMode="External"/><Relationship Id="rId1153" Type="http://schemas.openxmlformats.org/officeDocument/2006/relationships/hyperlink" Target="https://topandtop.ru/products/207493" TargetMode="External"/><Relationship Id="rId97" Type="http://schemas.openxmlformats.org/officeDocument/2006/relationships/hyperlink" Target="https://www.chipdip.ru/product0/8000846355" TargetMode="External"/><Relationship Id="rId730" Type="http://schemas.openxmlformats.org/officeDocument/2006/relationships/hyperlink" Target="https://aredi.ru/privod_stsepleniya_brembo_e_85_003_13975088814.html" TargetMode="External"/><Relationship Id="rId828" Type="http://schemas.openxmlformats.org/officeDocument/2006/relationships/hyperlink" Target="https://samara.mtrservis.ru/rukava-vysokogo-davleniya-rvd/v-sbore/rvd-16-1200-bsp-34-1sn/?ysclid=lktrifvr5o935925155" TargetMode="External"/><Relationship Id="rId1013" Type="http://schemas.openxmlformats.org/officeDocument/2006/relationships/hyperlink" Target="https://stinmarket.ru/catalog/zapchasti-dlya-sadovoy-tekhniki/zapchasti-dlya-benzopil/tsilindr-42-pp295-poulan/" TargetMode="External"/><Relationship Id="rId162" Type="http://schemas.openxmlformats.org/officeDocument/2006/relationships/hyperlink" Target="https://bochkamasla.ru/shell-corena/1056-kompressornoe-maslo-shell-corena-s4-r-46-209l.html" TargetMode="External"/><Relationship Id="rId467" Type="http://schemas.openxmlformats.org/officeDocument/2006/relationships/hyperlink" Target="https://promelspb.ru/xcat/product/62916.html" TargetMode="External"/><Relationship Id="rId1097" Type="http://schemas.openxmlformats.org/officeDocument/2006/relationships/hyperlink" Target="https://filters.filpro.com/item/c/cameron-compress/aamb796039-00004" TargetMode="External"/><Relationship Id="rId1220" Type="http://schemas.openxmlformats.org/officeDocument/2006/relationships/hyperlink" Target="https://www.ozon.ru/" TargetMode="External"/><Relationship Id="rId271" Type="http://schemas.openxmlformats.org/officeDocument/2006/relationships/hyperlink" Target="https://samara.aton40.ru/product/bolt-m16kh20-5-8-ots-gost7798-70-20-sht-/" TargetMode="External"/><Relationship Id="rId674" Type="http://schemas.openxmlformats.org/officeDocument/2006/relationships/hyperlink" Target="https://gremir.ru/otvody-krutoizognutye-gost-17375/otvody-09g2s-gost-17375/category_1786/56333/" TargetMode="External"/><Relationship Id="rId881" Type="http://schemas.openxmlformats.org/officeDocument/2006/relationships/hyperlink" Target="https://samara.spk.ru/product/samorez-4-8-35-kpczp-s-prokladkoy-ots/" TargetMode="External"/><Relationship Id="rId937" Type="http://schemas.openxmlformats.org/officeDocument/2006/relationships/hyperlink" Target="https://samara.rusinzh.ru/product/ttai/" TargetMode="External"/><Relationship Id="rId979" Type="http://schemas.openxmlformats.org/officeDocument/2006/relationships/hyperlink" Target="https://samara.proconsim.ru/product/251110062/" TargetMode="External"/><Relationship Id="rId1122" Type="http://schemas.openxmlformats.org/officeDocument/2006/relationships/hyperlink" Target="http://www.energonic.ru/index.php?productID=4662" TargetMode="External"/><Relationship Id="rId24" Type="http://schemas.openxmlformats.org/officeDocument/2006/relationships/hyperlink" Target="https://v-energo.ru/katalog/wieland/klemm-wieland/prohod-klemm-wt/58-504-0055-6-wieland-wt-4-bl.html" TargetMode="External"/><Relationship Id="rId66" Type="http://schemas.openxmlformats.org/officeDocument/2006/relationships/hyperlink" Target="https://olnisa.ru/manufacturers/kls-electronic/razemy/kozhux-dp-9c-cover-udlinennye-vinty/" TargetMode="External"/><Relationship Id="rId131" Type="http://schemas.openxmlformats.org/officeDocument/2006/relationships/hyperlink" Target="https://bb-engineering.ru/fitingi/rezbovye-fitingi/rezbovye-fitingi-serii-s2000/s2530-1-2-1-4/" TargetMode="External"/><Relationship Id="rId327" Type="http://schemas.openxmlformats.org/officeDocument/2006/relationships/hyperlink" Target="https://ebmpapst-rus.ru/catalog/ventilyator_ebmpapst_s4d315_ap10_30_osevoy/" TargetMode="External"/><Relationship Id="rId369" Type="http://schemas.openxmlformats.org/officeDocument/2006/relationships/hyperlink" Target="https://www.smsm.ru/product/vd-306-u3-svarochnyy-vypryamitel-kavik/" TargetMode="External"/><Relationship Id="rId534" Type="http://schemas.openxmlformats.org/officeDocument/2006/relationships/hyperlink" Target="https://www.tss.ru/catalog/zapchasti/zapasnye_chasti_dlya_dizelnykh_dvigateley/dvigateli_baudouin/zapchasti_dlya_baudouin_6m11/krylchatka_ventilyatora_d_600_6_fan_13021190_016471/" TargetMode="External"/><Relationship Id="rId576" Type="http://schemas.openxmlformats.org/officeDocument/2006/relationships/hyperlink" Target="https://8200007.ru/product/emkosti-bochki/emkost-dlya-dizelnogo-topliva-ot-200-10000-litrov/diesel-2000-l/" TargetMode="External"/><Relationship Id="rId741" Type="http://schemas.openxmlformats.org/officeDocument/2006/relationships/hyperlink" Target="https://www.santehbro.ru/product/perehod-1-14h1-tim" TargetMode="External"/><Relationship Id="rId783" Type="http://schemas.openxmlformats.org/officeDocument/2006/relationships/hyperlink" Target="https://www.etm.ru/cat/nn/2772792?city=77" TargetMode="External"/><Relationship Id="rId839" Type="http://schemas.openxmlformats.org/officeDocument/2006/relationships/hyperlink" Target="https://shop220.ru/lre22-teplovoe-rele-schneider-electric-tesys-e-1624a.htm?ysclid=lktrrcs9w4332336818" TargetMode="External"/><Relationship Id="rId990" Type="http://schemas.openxmlformats.org/officeDocument/2006/relationships/hyperlink" Target="https://belarus1.ru/filtr-vozdushnyy-v43103-43103-01-acros-550-k-744r4-s-vkladyshem-difa/" TargetMode="External"/><Relationship Id="rId1164" Type="http://schemas.openxmlformats.org/officeDocument/2006/relationships/hyperlink" Target="https://ya.ru/products/" TargetMode="External"/><Relationship Id="rId173" Type="http://schemas.openxmlformats.org/officeDocument/2006/relationships/hyperlink" Target="http://www.baliteh-service.ru/products/teplovoe-rele-siemens-3ua50/" TargetMode="External"/><Relationship Id="rId229" Type="http://schemas.openxmlformats.org/officeDocument/2006/relationships/hyperlink" Target="https://www.rvkvent.ru/catalog/round/round-bandage-galvanized-rolled/" TargetMode="External"/><Relationship Id="rId380" Type="http://schemas.openxmlformats.org/officeDocument/2006/relationships/hyperlink" Target="https://magazin-teplovoda.ru/germetik-bond.php?kod=69210" TargetMode="External"/><Relationship Id="rId436" Type="http://schemas.openxmlformats.org/officeDocument/2006/relationships/hyperlink" Target="https://samara.leroymerlin.ru/product/kabel-kanal-iek-home-40x25-mm-2-m-cvet-belyy-82411066/?utm_referrer=https%3A%2F%2Fyandex.ru%2F" TargetMode="External"/><Relationship Id="rId601" Type="http://schemas.openxmlformats.org/officeDocument/2006/relationships/hyperlink" Target="https://www.inkomos.ru/catalog/korpusa_elektroshchitov/napolnye_korpusa/YKM30-MP-050-059.html" TargetMode="External"/><Relationship Id="rId643" Type="http://schemas.openxmlformats.org/officeDocument/2006/relationships/hyperlink" Target="https://www.etm.ru/cat/nn/9716472?city=77" TargetMode="External"/><Relationship Id="rId1024" Type="http://schemas.openxmlformats.org/officeDocument/2006/relationships/hyperlink" Target="https://www.chkzszfo.ru/goods/236806728-vozdushno_maslyany_separator_aks200" TargetMode="External"/><Relationship Id="rId1066" Type="http://schemas.openxmlformats.org/officeDocument/2006/relationships/hyperlink" Target="https://rutector.ru/products/tg-filter-tga6101-filt-vozdushnyy-analog" TargetMode="External"/><Relationship Id="rId1231" Type="http://schemas.openxmlformats.org/officeDocument/2006/relationships/hyperlink" Target="https://&#1076;&#1086;&#1084;&#1084;&#1077;&#1095;&#1090;&#1099;.&#1088;&#1092;/" TargetMode="External"/><Relationship Id="rId240" Type="http://schemas.openxmlformats.org/officeDocument/2006/relationships/hyperlink" Target="https://samara.krepi-mir.ru/catalog/krepezh/dyuymovyy_krepezh/bolty_dyuymovye/bolt_shestigrannyy_dyuymovaya_rezba_din_933_unc_prochnost_8_8_tsink/20301/" TargetMode="External"/><Relationship Id="rId478" Type="http://schemas.openxmlformats.org/officeDocument/2006/relationships/hyperlink" Target="https://www.inkomos.ru/catalog/avtomaticheskie_vyklyuchateli/aksessuary_dlya_avtomaticheskikh_vyklyuchateley_v_litom_korpuse/Legrand-026504.html" TargetMode="External"/><Relationship Id="rId685" Type="http://schemas.openxmlformats.org/officeDocument/2006/relationships/hyperlink" Target="https://www.etm.ru/cat/nn/8118982" TargetMode="External"/><Relationship Id="rId850" Type="http://schemas.openxmlformats.org/officeDocument/2006/relationships/hyperlink" Target="https://www.kirelis.ru/catalog/pemni-klinovye/ventilyatornye/id_41542/?ysclid=lkts02mczy934260780" TargetMode="External"/><Relationship Id="rId892" Type="http://schemas.openxmlformats.org/officeDocument/2006/relationships/hyperlink" Target="https://metpromko.ru/prod-sgony-40-mm-0-14-mm" TargetMode="External"/><Relationship Id="rId906" Type="http://schemas.openxmlformats.org/officeDocument/2006/relationships/hyperlink" Target="https://bernel.ru/s0228?ysclid=lkuz7dcdqc265816337" TargetMode="External"/><Relationship Id="rId948" Type="http://schemas.openxmlformats.org/officeDocument/2006/relationships/hyperlink" Target="https://www.etm.ru/cat/nn/2885893" TargetMode="External"/><Relationship Id="rId1133" Type="http://schemas.openxmlformats.org/officeDocument/2006/relationships/hyperlink" Target="https://uss96.ru/flancy-stalnye/flancy-ploskie-stalnye/flanec-ploskij-stalnoj-du-150-ru-10-tip-01-isp-v-gost-33259-2015/" TargetMode="External"/><Relationship Id="rId35" Type="http://schemas.openxmlformats.org/officeDocument/2006/relationships/hyperlink" Target="https://euro-avtomatika.ru/product/weidmuller-1020000000-wdu-2-5-ispolnenie-prokhodnaya-klemma-vintovoe-soedinenie-2-5-mm-kv-800-v-24-a-temno-bezhevyy/" TargetMode="External"/><Relationship Id="rId77" Type="http://schemas.openxmlformats.org/officeDocument/2006/relationships/hyperlink" Target="https://keaz.ru/catalog/product/110538" TargetMode="External"/><Relationship Id="rId100" Type="http://schemas.openxmlformats.org/officeDocument/2006/relationships/hyperlink" Target="https://promelspb.ru/xcat/product/76156.html" TargetMode="External"/><Relationship Id="rId282" Type="http://schemas.openxmlformats.org/officeDocument/2006/relationships/hyperlink" Target="https://samara.aton40.ru/product/bolt-m20kh140-5-8-ots-gost7798-70-p-r-1-sht-/" TargetMode="External"/><Relationship Id="rId338" Type="http://schemas.openxmlformats.org/officeDocument/2006/relationships/hyperlink" Target="https://www.mir-krepega.ru/prod/vint-din-7991-m-6h14-10-9-ots/" TargetMode="External"/><Relationship Id="rId503" Type="http://schemas.openxmlformats.org/officeDocument/2006/relationships/hyperlink" Target="https://anbik.ru/metalcabellotky/item-2524/" TargetMode="External"/><Relationship Id="rId545" Type="http://schemas.openxmlformats.org/officeDocument/2006/relationships/hyperlink" Target="https://smk-ksk.ru/catalog/zapchasti/zapchasti-k-kompressornomu-oborudovaniyu/ventilyatoryi/5673" TargetMode="External"/><Relationship Id="rId587" Type="http://schemas.openxmlformats.org/officeDocument/2006/relationships/hyperlink" Target="https://leroymerlin.ru/product/ugolok-metallicheskiy-25x25x4-mm-3-m-13556059/" TargetMode="External"/><Relationship Id="rId710" Type="http://schemas.openxmlformats.org/officeDocument/2006/relationships/hyperlink" Target="https://samara.proconsim.ru/product/222100010/" TargetMode="External"/><Relationship Id="rId752" Type="http://schemas.openxmlformats.org/officeDocument/2006/relationships/hyperlink" Target="https://torsion24.ru/catalog/gidravlika/shtutsery_i_fitingi/shtutser_prokhodnoy_s42_m42kh2.html" TargetMode="External"/><Relationship Id="rId808" Type="http://schemas.openxmlformats.org/officeDocument/2006/relationships/hyperlink" Target="https://www.kirelis.ru/catalog/rukava-rvd/id_39890/?ysclid=lktr19crcj806363112" TargetMode="External"/><Relationship Id="rId1175" Type="http://schemas.openxmlformats.org/officeDocument/2006/relationships/hyperlink" Target="https://www.homut.ru/catalog/ventilyatsionnye_c_rezinovym_uplotnitelem/2269/" TargetMode="External"/><Relationship Id="rId8" Type="http://schemas.openxmlformats.org/officeDocument/2006/relationships/hyperlink" Target="https://www.etm.ru/cat/nn/9721387" TargetMode="External"/><Relationship Id="rId142" Type="http://schemas.openxmlformats.org/officeDocument/2006/relationships/hyperlink" Target="https://shop.energostandart.ru/catalog/brands/oborudovanie/osnovnye-proizvoditeli/finder/rele-dlya-pechatnogo-montazha-pcb/seriya-34-ploskie-pcb-rele-emr-ili-ssr-0-1-2-6-a/345170600010/?r1=yandext&amp;r2=&amp;yclid=3495654489647742975" TargetMode="External"/><Relationship Id="rId184" Type="http://schemas.openxmlformats.org/officeDocument/2006/relationships/hyperlink" Target="https://euro-avtomatika.ru/product/schneider-electric-avt-vykl-ic60n-2p-2a-c-art-a9f74202/" TargetMode="External"/><Relationship Id="rId391" Type="http://schemas.openxmlformats.org/officeDocument/2006/relationships/hyperlink" Target="https://1001krep.ru/shajba-din-127-m20-20-2x33-6x4mm-artikul-34311" TargetMode="External"/><Relationship Id="rId405" Type="http://schemas.openxmlformats.org/officeDocument/2006/relationships/hyperlink" Target="https://&#1072;&#1088;&#1082;&#1090;&#1086;&#1089;.&#1088;&#1091;&#1089;/product/diffuzor-1dkz-315/" TargetMode="External"/><Relationship Id="rId447" Type="http://schemas.openxmlformats.org/officeDocument/2006/relationships/hyperlink" Target="https://shop220.ru/40891-nakonechnik-mednyy-luzhenyy-tml-50-12-11-pod-kabel-500mm2-bolt-m12-kvt-1.htm" TargetMode="External"/><Relationship Id="rId612" Type="http://schemas.openxmlformats.org/officeDocument/2006/relationships/hyperlink" Target="https://market.yandex.ru/" TargetMode="External"/><Relationship Id="rId794" Type="http://schemas.openxmlformats.org/officeDocument/2006/relationships/hyperlink" Target="https://di01.ru/product/rukav-vysokogo-davleniya-rvd-12-150-400mm/" TargetMode="External"/><Relationship Id="rId1035" Type="http://schemas.openxmlformats.org/officeDocument/2006/relationships/hyperlink" Target="https://filter-mann.ru/katalog/vozdushnie-filtri-mann/c-1555/6" TargetMode="External"/><Relationship Id="rId1077" Type="http://schemas.openxmlformats.org/officeDocument/2006/relationships/hyperlink" Target="https://kentek.ru/catalog/filtry-dlya-kompressorov/maslyanye-filtry-dlya-kompressorov/oil-tgfilter/tgo210/" TargetMode="External"/><Relationship Id="rId1200" Type="http://schemas.openxmlformats.org/officeDocument/2006/relationships/hyperlink" Target="https://technobearing.ru/eshop1/product/47688811" TargetMode="External"/><Relationship Id="rId1242" Type="http://schemas.openxmlformats.org/officeDocument/2006/relationships/hyperlink" Target="https://prom-partner.com/" TargetMode="External"/><Relationship Id="rId251" Type="http://schemas.openxmlformats.org/officeDocument/2006/relationships/hyperlink" Target="https://www.mir-krepega.ru/prod/bolt-gost-7798-din-933-m-10h50-pr-8-8-ots/" TargetMode="External"/><Relationship Id="rId489" Type="http://schemas.openxmlformats.org/officeDocument/2006/relationships/hyperlink" Target="https://tek-el.ru/item/583346" TargetMode="External"/><Relationship Id="rId654" Type="http://schemas.openxmlformats.org/officeDocument/2006/relationships/hyperlink" Target="https://pprcshop.ru/product/obratnyiy-klapan-1-1-2/" TargetMode="External"/><Relationship Id="rId696" Type="http://schemas.openxmlformats.org/officeDocument/2006/relationships/hyperlink" Target="https://euro-avtomatika.ru/product/phoenix-contact-3030242-fbs-3-6-peremychka/" TargetMode="External"/><Relationship Id="rId861" Type="http://schemas.openxmlformats.org/officeDocument/2006/relationships/hyperlink" Target="https://www.kirelis.ru/catalog/pemni-klinovye/uzkie-spc/id_41552/?ysclid=lkts6a8ki0456450053" TargetMode="External"/><Relationship Id="rId917" Type="http://schemas.openxmlformats.org/officeDocument/2006/relationships/hyperlink" Target="https://www.kompressorremont.ru/goods/189346911-filtr_separator_p_015_s?ysclid=lkuzzh2txs240104481" TargetMode="External"/><Relationship Id="rId959" Type="http://schemas.openxmlformats.org/officeDocument/2006/relationships/hyperlink" Target="https://dkc-msk.ru/products/truba-pa-6-gofr-dn29mm-pv-0-dvn-28-3-mm-dnar-34-5-mm-tsvet-tyemno-seryy-bez-protyazhki-pa602935f0/" TargetMode="External"/><Relationship Id="rId1102" Type="http://schemas.openxmlformats.org/officeDocument/2006/relationships/hyperlink" Target="https://euroequipment.ru/tovary/14351" TargetMode="External"/><Relationship Id="rId46" Type="http://schemas.openxmlformats.org/officeDocument/2006/relationships/hyperlink" Target="https://www.chipdip.ru/product0/8002849396" TargetMode="External"/><Relationship Id="rId293" Type="http://schemas.openxmlformats.org/officeDocument/2006/relationships/hyperlink" Target="https://www.mir-krepega.ru/prod/bolt-gost-7798-din-933-m-30h80-pr-8-8-ots/" TargetMode="External"/><Relationship Id="rId307" Type="http://schemas.openxmlformats.org/officeDocument/2006/relationships/hyperlink" Target="https://www.mir-krepega.ru/prod/bolt-iso-4017-din-933-m-6h30-10-9-b-p/" TargetMode="External"/><Relationship Id="rId349" Type="http://schemas.openxmlformats.org/officeDocument/2006/relationships/hyperlink" Target="https://shlangi-vozduhovody.ru/catalog/iz-poliuretana-putpu/diametr-125spmm" TargetMode="External"/><Relationship Id="rId514" Type="http://schemas.openxmlformats.org/officeDocument/2006/relationships/hyperlink" Target="https://samara.proconsim.ru/product/922100060/" TargetMode="External"/><Relationship Id="rId556" Type="http://schemas.openxmlformats.org/officeDocument/2006/relationships/hyperlink" Target="https://www.vse-masla.ru/collection/kompressornye-2/product/lukoyl-stabio-46" TargetMode="External"/><Relationship Id="rId721" Type="http://schemas.openxmlformats.org/officeDocument/2006/relationships/hyperlink" Target="https://uralbearings.ru/catalog/sharikovye/radialnye/seriya-300/seriya-300_914602.html" TargetMode="External"/><Relationship Id="rId763" Type="http://schemas.openxmlformats.org/officeDocument/2006/relationships/hyperlink" Target="https://torsion24.ru/catalog/gidravlika/shtutsery_i_fitingi/shtutser_prokhodnoy_s42_m42kh2.html" TargetMode="External"/><Relationship Id="rId1144" Type="http://schemas.openxmlformats.org/officeDocument/2006/relationships/hyperlink" Target="https://uss96.ru/flancy-stalnye/flancy-vorotnikovye-stalnye/flanec-stalnoj-vorotnikovyj-du-125-ru-16-tip-11-isp-v-gost-33259-2015/" TargetMode="External"/><Relationship Id="rId1186" Type="http://schemas.openxmlformats.org/officeDocument/2006/relationships/hyperlink" Target="https://www.vseinstrumenti.ru/product/ploskaya-shajba-metiznyj-dvor-d24-din-125-25-sht-4607159068156-1116336/" TargetMode="External"/><Relationship Id="rId88" Type="http://schemas.openxmlformats.org/officeDocument/2006/relationships/hyperlink" Target="https://samara.dn.ru/sharovyi-kran/teplosnabzhenie/flantcevyi-kran/standartnyi/broen/ballomax-ksht-60103-ru40/dn25" TargetMode="External"/><Relationship Id="rId111" Type="http://schemas.openxmlformats.org/officeDocument/2006/relationships/hyperlink" Target="https://weidmuller-rus.ru/markirovka/252601033-markirovka-belaya-pa1-3ws-sw-simvol-m-dlya-provoda-1-5-4mmkv-kat-1000sht-weidmueller" TargetMode="External"/><Relationship Id="rId153" Type="http://schemas.openxmlformats.org/officeDocument/2006/relationships/hyperlink" Target="https://www.artkompressor.ru/catalog/c23822513/" TargetMode="External"/><Relationship Id="rId195" Type="http://schemas.openxmlformats.org/officeDocument/2006/relationships/hyperlink" Target="https://euro-avtomatika.ru/product/schneider-electric-avt-vykl-ik60-1p-3a-c-art-a9k24103/" TargetMode="External"/><Relationship Id="rId209" Type="http://schemas.openxmlformats.org/officeDocument/2006/relationships/hyperlink" Target="https://comtt.ru/wabco/4324332810?ysclid=ll0m1mwfhn169674242" TargetMode="External"/><Relationship Id="rId360" Type="http://schemas.openxmlformats.org/officeDocument/2006/relationships/hyperlink" Target="http://i-filter.online/magazin/vozdushnye-filtry/sak7355-detail" TargetMode="External"/><Relationship Id="rId416" Type="http://schemas.openxmlformats.org/officeDocument/2006/relationships/hyperlink" Target="https://tdnhi.ru/catalog/detali_truboprovoda/zaglushki/i_zaglushka_ellipticheskaja_~167/" TargetMode="External"/><Relationship Id="rId598" Type="http://schemas.openxmlformats.org/officeDocument/2006/relationships/hyperlink" Target="https://vodopad.ru/catalog/s-nizhnim-radialnym-podklyucheniem-125694/manometr-rosma-d-100-mm-10-bar-1-2-nr-radialnyy-1373/" TargetMode="External"/><Relationship Id="rId819" Type="http://schemas.openxmlformats.org/officeDocument/2006/relationships/hyperlink" Target="https://store.rvdural.ru/rvd-v-sbore/rvd-50-8-800-dk-64x2-0-g-dk-64x2-0-g-0/" TargetMode="External"/><Relationship Id="rId970" Type="http://schemas.openxmlformats.org/officeDocument/2006/relationships/hyperlink" Target="https://market.yandex.ru/" TargetMode="External"/><Relationship Id="rId1004" Type="http://schemas.openxmlformats.org/officeDocument/2006/relationships/hyperlink" Target="https://samaraspectehnika.ru/p/655571932-filtroelement-mf-cre-100-fv1/" TargetMode="External"/><Relationship Id="rId1046" Type="http://schemas.openxmlformats.org/officeDocument/2006/relationships/hyperlink" Target="https://aliexpress.ru/item/1005004215772004.html?sku_id=12000028408583307" TargetMode="External"/><Relationship Id="rId1211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1253" Type="http://schemas.openxmlformats.org/officeDocument/2006/relationships/hyperlink" Target="https://www.electro-master.ru/catalog/rubilniki_v_korpuse/yashchik_silovoy_yab_3_400_2_u3_na_400a_ip54_s_pn2_s_rubilnikom_mzemi/" TargetMode="External"/><Relationship Id="rId220" Type="http://schemas.openxmlformats.org/officeDocument/2006/relationships/hyperlink" Target="https://www.inkomos.ru/catalog/kontaktory_i_puskateli/kontaktory/kontaktor_schneider_electric_easypact_tvs_3p_250a_400_110v_ac_lc1e250f5.html" TargetMode="External"/><Relationship Id="rId458" Type="http://schemas.openxmlformats.org/officeDocument/2006/relationships/hyperlink" Target="https://www.promelec.ru/product/2126463/" TargetMode="External"/><Relationship Id="rId623" Type="http://schemas.openxmlformats.org/officeDocument/2006/relationships/hyperlink" Target="https://www.etm.ru/cat/nn/9866006?city=77" TargetMode="External"/><Relationship Id="rId665" Type="http://schemas.openxmlformats.org/officeDocument/2006/relationships/hyperlink" Target="https://yandex.ru/products" TargetMode="External"/><Relationship Id="rId830" Type="http://schemas.openxmlformats.org/officeDocument/2006/relationships/hyperlink" Target="https://samara.mtrservis.ru/rukava-vysokogo-davleniya-rvd/v-sbore/rvd-16-1200-bsp-34-1sn/?ysclid=lktrifvr5o935925155" TargetMode="External"/><Relationship Id="rId872" Type="http://schemas.openxmlformats.org/officeDocument/2006/relationships/hyperlink" Target="https://www.roomklimat.ru/catalog/ventilyatsiya/reshetki/metallicheskie-reshetki/metallicheskie-reshyetki-vanvent-rossiya/reshetki-vanvent-belye/rm-1000kh1000-belaya-vanvent-vanvent-reshyetka-ventilyatsionnaya-metallicheskaya/?ysclid=lkuvueeq8c848790626" TargetMode="External"/><Relationship Id="rId928" Type="http://schemas.openxmlformats.org/officeDocument/2006/relationships/hyperlink" Target="https://www.etm.ru/cat/nn/8472092" TargetMode="External"/><Relationship Id="rId1088" Type="http://schemas.openxmlformats.org/officeDocument/2006/relationships/hyperlink" Target="https://bb-engineering.ru/podgotovka-szhatogo-vozduha/filtry/filtry-serii-eaf/filtr-sverhtonkoy-ochistki-e-mc-eafd4000-04/" TargetMode="External"/><Relationship Id="rId15" Type="http://schemas.openxmlformats.org/officeDocument/2006/relationships/hyperlink" Target="https://euro-avtomatika.ru/product/phoenix-contact-3270203-ptc-4-hesiled-24-5x20-klemmy-dlya-ustanovki-predokhraniteley/" TargetMode="External"/><Relationship Id="rId57" Type="http://schemas.openxmlformats.org/officeDocument/2006/relationships/hyperlink" Target="https://www.chipdip.ru/product0/8002849442" TargetMode="External"/><Relationship Id="rId262" Type="http://schemas.openxmlformats.org/officeDocument/2006/relationships/hyperlink" Target="https://www.mir-krepega.ru/prod/bolt-gost-7798-din-931-m-12h40-8-8-ots/" TargetMode="External"/><Relationship Id="rId318" Type="http://schemas.openxmlformats.org/officeDocument/2006/relationships/hyperlink" Target="https://www.mir-krepega.ru/prod/bolt-din-931-m-8x40-10-9-tsink/" TargetMode="External"/><Relationship Id="rId525" Type="http://schemas.openxmlformats.org/officeDocument/2006/relationships/hyperlink" Target="https://electro43.ru/product/kronshtejn-dlja-lcd-led-orbita-s110-14-24-40/" TargetMode="External"/><Relationship Id="rId567" Type="http://schemas.openxmlformats.org/officeDocument/2006/relationships/hyperlink" Target="https://weidmuller-rus.ru/markirovka/1568261738-markirovka-pa2-4-tsifra-dlya-provoda-4-10mmkv-tsvet-jeltyj-kat-250sht-weidmueller" TargetMode="External"/><Relationship Id="rId732" Type="http://schemas.openxmlformats.org/officeDocument/2006/relationships/hyperlink" Target="https://www.etm.ru/cat/nn/9718069" TargetMode="External"/><Relationship Id="rId1113" Type="http://schemas.openxmlformats.org/officeDocument/2006/relationships/hyperlink" Target="https://compressor-mash.ru/catalog/4061000800_sotras_filtr_separator_db_2319.html" TargetMode="External"/><Relationship Id="rId1155" Type="http://schemas.openxmlformats.org/officeDocument/2006/relationships/hyperlink" Target="https://www.kirelis.ru/catalog/homyty/provolochnye/id_28176/" TargetMode="External"/><Relationship Id="rId1197" Type="http://schemas.openxmlformats.org/officeDocument/2006/relationships/hyperlink" Target="https://www.vseinstrumenti.ru/product/klinovoj-shkiv-skf-spb-212-5-tb-2021301/" TargetMode="External"/><Relationship Id="rId99" Type="http://schemas.openxmlformats.org/officeDocument/2006/relationships/hyperlink" Target="https://www.promelec.ru/product/2118733/" TargetMode="External"/><Relationship Id="rId122" Type="http://schemas.openxmlformats.org/officeDocument/2006/relationships/hyperlink" Target="https://schneider-russia.com/silovoe-oborudovanie/puskoreguliruyushchaya-apparatura/aksessuary/modogrperen-rc-110240v-d40a-do-d65a" TargetMode="External"/><Relationship Id="rId164" Type="http://schemas.openxmlformats.org/officeDocument/2006/relationships/hyperlink" Target="https://bochkamasla.ru/shell-turbo/1280-turbinnoe-maslo-shell-turbo-t-32-209l-550013826.html" TargetMode="External"/><Relationship Id="rId371" Type="http://schemas.openxmlformats.org/officeDocument/2006/relationships/hyperlink" Target="https://www.mir-krepega.ru/prod/gayka-din-934-gost-5915-m-10h1-25-8-0-ots/" TargetMode="External"/><Relationship Id="rId774" Type="http://schemas.openxmlformats.org/officeDocument/2006/relationships/hyperlink" Target="https://store.rvdural.ru/fitingi/fitingi-dkos/fitingi-dkos-0-g/fiting-dn-32-dkos-52h2-38-0-g-20512-52-20t/" TargetMode="External"/><Relationship Id="rId981" Type="http://schemas.openxmlformats.org/officeDocument/2006/relationships/hyperlink" Target="https://metal-market.ru/katalog/metalloprokat/ugol/" TargetMode="External"/><Relationship Id="rId1015" Type="http://schemas.openxmlformats.org/officeDocument/2006/relationships/hyperlink" Target="https://autocode.ru/price/Kamoka/f500401" TargetMode="External"/><Relationship Id="rId1057" Type="http://schemas.openxmlformats.org/officeDocument/2006/relationships/hyperlink" Target="https://aliexpress.ru/item/1005004986357816.html?gatewayAdapt=glo2rus&amp;sku_id=12000031246664843" TargetMode="External"/><Relationship Id="rId1222" Type="http://schemas.openxmlformats.org/officeDocument/2006/relationships/hyperlink" Target="https://www.ozon.ru/" TargetMode="External"/><Relationship Id="rId427" Type="http://schemas.openxmlformats.org/officeDocument/2006/relationships/hyperlink" Target="https://www.vseinstrumenti.ru/product/pnevmaticheskij-shurupovert-tnt-air-at-4060a-2027213/" TargetMode="External"/><Relationship Id="rId469" Type="http://schemas.openxmlformats.org/officeDocument/2006/relationships/hyperlink" Target="https://electrovent.ru/ventilyaciya/teploobmennoe-oborudovanie/kalorifery-ksk-vodyanye-kalorifery-ksk/vodyanye-kalorifery-ksk-4/vodyanoj-kalorifer-ksk-4-6-chetyrehryadnyj/" TargetMode="External"/><Relationship Id="rId634" Type="http://schemas.openxmlformats.org/officeDocument/2006/relationships/hyperlink" Target="https://iek-rus.ru/nakonechnik-gilza-ngi2-4-0-12-s-izolirovannym-flancem-seryj-/" TargetMode="External"/><Relationship Id="rId676" Type="http://schemas.openxmlformats.org/officeDocument/2006/relationships/hyperlink" Target="https://www.trubamax.ru/goods/176961913-otvod_stalnoy_koleno_du_108_kh_3_5_mm_90gr" TargetMode="External"/><Relationship Id="rId841" Type="http://schemas.openxmlformats.org/officeDocument/2006/relationships/hyperlink" Target="https://shop220.ru/lre22-teplovoe-rele-schneider-electric-tesys-e-1624a.htm?ysclid=lktrrcs9w4332336818" TargetMode="External"/><Relationship Id="rId883" Type="http://schemas.openxmlformats.org/officeDocument/2006/relationships/hyperlink" Target="https://samara.spk.ru/product/samorez-4-8-35-kpczp-s-prokladkoy-ots/" TargetMode="External"/><Relationship Id="rId1099" Type="http://schemas.openxmlformats.org/officeDocument/2006/relationships/hyperlink" Target="https://autopiter.ru/goods/p785394/donaldson/id52080605" TargetMode="External"/><Relationship Id="rId1264" Type="http://schemas.openxmlformats.org/officeDocument/2006/relationships/printerSettings" Target="../printerSettings/printerSettings1.bin"/><Relationship Id="rId26" Type="http://schemas.openxmlformats.org/officeDocument/2006/relationships/hyperlink" Target="https://www.chipdip.ru/product0/8002032225" TargetMode="External"/><Relationship Id="rId231" Type="http://schemas.openxmlformats.org/officeDocument/2006/relationships/hyperlink" Target="https://www.rvkvent.ru/catalog/round/round-bandage-galvanized-rolled/" TargetMode="External"/><Relationship Id="rId273" Type="http://schemas.openxmlformats.org/officeDocument/2006/relationships/hyperlink" Target="https://samara.aton40.ru/product/bolt-m16kh30-8-8-ots-gost7798-70-15-sht-/" TargetMode="External"/><Relationship Id="rId329" Type="http://schemas.openxmlformats.org/officeDocument/2006/relationships/hyperlink" Target="https://ebmpapst-rus.ru/catalog/ventilyator_ebmpapst_a4d350_ar06_01_osevoy/" TargetMode="External"/><Relationship Id="rId480" Type="http://schemas.openxmlformats.org/officeDocument/2006/relationships/hyperlink" Target="https://www.3af.ru/catalog/vozdukhoduki-3af/vozdukhoduvka-3af57yu52ya/" TargetMode="External"/><Relationship Id="rId536" Type="http://schemas.openxmlformats.org/officeDocument/2006/relationships/hyperlink" Target="https://expert-zip.ru/catalog/konditsionery/raznoe-dlya-konditsionerov/9092/" TargetMode="External"/><Relationship Id="rId701" Type="http://schemas.openxmlformats.org/officeDocument/2006/relationships/hyperlink" Target="https://metpromko.ru/prod-prchst2229" TargetMode="External"/><Relationship Id="rId939" Type="http://schemas.openxmlformats.org/officeDocument/2006/relationships/hyperlink" Target="https://uralenergotel.ru/dts064_pt100/" TargetMode="External"/><Relationship Id="rId1124" Type="http://schemas.openxmlformats.org/officeDocument/2006/relationships/hyperlink" Target="https://23met.ru/price/flanec/80?filter=st20" TargetMode="External"/><Relationship Id="rId1166" Type="http://schemas.openxmlformats.org/officeDocument/2006/relationships/hyperlink" Target="https://ya.ru/products/" TargetMode="External"/><Relationship Id="rId68" Type="http://schemas.openxmlformats.org/officeDocument/2006/relationships/hyperlink" Target="https://www.chipdip.ru/product0/8017318766" TargetMode="External"/><Relationship Id="rId133" Type="http://schemas.openxmlformats.org/officeDocument/2006/relationships/hyperlink" Target="https://bb-engineering.ru/raspredeliteli-i-klapani/raspredeliteli-s-elektro-i-pnevmoupravleniem/standartnye-raspredeliteli/standartnye-raspredeliteli-po-namur/standartnye-raspredeliteli-po-namur-serii-na/na34n-15-02/" TargetMode="External"/><Relationship Id="rId175" Type="http://schemas.openxmlformats.org/officeDocument/2006/relationships/hyperlink" Target="https://voltra-air.ru/catalog/smennye_filtruyushchie_elementy_dlya_magistralnykh_filtrov/smc_am_el850_/" TargetMode="External"/><Relationship Id="rId340" Type="http://schemas.openxmlformats.org/officeDocument/2006/relationships/hyperlink" Target="https://www.virage24.ru/shop/vint-pokrytyy-polukrug-m8-26/" TargetMode="External"/><Relationship Id="rId578" Type="http://schemas.openxmlformats.org/officeDocument/2006/relationships/hyperlink" Target="https://market.yandex.ru/product--maslianyi-filtr-mann-filter-w-962/1772813688?clid=703&amp;sku=520671065&amp;cpa=1" TargetMode="External"/><Relationship Id="rId743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785" Type="http://schemas.openxmlformats.org/officeDocument/2006/relationships/hyperlink" Target="https://boilerparts.ru/teploobmenniki/bitermicheskij-teploobmennik/bitermicheskie-teploobmenniki-electrolux/teploobmennik-bitermicheskiy-11-18-kvt-dlya-kotlov-electrolux-aa10070030-g" TargetMode="External"/><Relationship Id="rId950" Type="http://schemas.openxmlformats.org/officeDocument/2006/relationships/hyperlink" Target="https://www.etm.ru/cat/nn/2885893" TargetMode="External"/><Relationship Id="rId992" Type="http://schemas.openxmlformats.org/officeDocument/2006/relationships/hyperlink" Target="https://fwater.ru/catalog/bytovye_filtry_dlya_vody/filtry_magistralnye/gruboy_ochistki/filtr_far_3_4_nr_povorotnoe_soedinenie_100_mkm_25_bar_i_do_95_s_pod_manometr/" TargetMode="External"/><Relationship Id="rId1026" Type="http://schemas.openxmlformats.org/officeDocument/2006/relationships/hyperlink" Target="https://autocode.ru/price/Donaldson/P559418" TargetMode="External"/><Relationship Id="rId200" Type="http://schemas.openxmlformats.org/officeDocument/2006/relationships/hyperlink" Target="https://www.etm.ru/cat/nn/9706664?city=77" TargetMode="External"/><Relationship Id="rId382" Type="http://schemas.openxmlformats.org/officeDocument/2006/relationships/hyperlink" Target="https://www.vseinstrumenti.ru/product/mastika-rogneda-bkm-200-2-l-205615-1239355/" TargetMode="External"/><Relationship Id="rId438" Type="http://schemas.openxmlformats.org/officeDocument/2006/relationships/hyperlink" Target="https://kabel-s.ru/catalog/kgvvng-ls/kgvvng-ls-4x0-75/?yclid=9186982255889219583" TargetMode="External"/><Relationship Id="rId603" Type="http://schemas.openxmlformats.org/officeDocument/2006/relationships/hyperlink" Target="https://pprcshop.ru/product/futorka-1-1-2-x-1/" TargetMode="External"/><Relationship Id="rId645" Type="http://schemas.openxmlformats.org/officeDocument/2006/relationships/hyperlink" Target="https://www.asberg.ru/shop/izdeliya_dlya_montazha/nakonechniki/590023/" TargetMode="External"/><Relationship Id="rId687" Type="http://schemas.openxmlformats.org/officeDocument/2006/relationships/hyperlink" Target="https://gremir.ru/otvody-krutoizognutye-gost-17375/stalnye-stal-20/90-gradusov-gr/otvod-stalnoy-90-gradusov-114h4-114-4/" TargetMode="External"/><Relationship Id="rId810" Type="http://schemas.openxmlformats.org/officeDocument/2006/relationships/hyperlink" Target="https://www.kirelis.ru/catalog/rukava-rvd/id_39890/?ysclid=lktr19crcj806363112" TargetMode="External"/><Relationship Id="rId852" Type="http://schemas.openxmlformats.org/officeDocument/2006/relationships/hyperlink" Target="https://www.kirelis.ru/catalog/pemni-klinovye/ventilyatornye/id_41542/?ysclid=lkts02mczy934260780" TargetMode="External"/><Relationship Id="rId908" Type="http://schemas.openxmlformats.org/officeDocument/2006/relationships/hyperlink" Target="https://bernel.ru/s0228?ysclid=lkuz7dcdqc265816337" TargetMode="External"/><Relationship Id="rId1068" Type="http://schemas.openxmlformats.org/officeDocument/2006/relationships/hyperlink" Target="https://com-part.ru/part/400504-00089/" TargetMode="External"/><Relationship Id="rId1233" Type="http://schemas.openxmlformats.org/officeDocument/2006/relationships/hyperlink" Target="https://cable.ru/engines/marka-5ai112m2.php" TargetMode="External"/><Relationship Id="rId242" Type="http://schemas.openxmlformats.org/officeDocument/2006/relationships/hyperlink" Target="https://www.mir-krepega.ru/prod/bolt-iso-4017-din-933-m-10x20-10-9-tsink/" TargetMode="External"/><Relationship Id="rId284" Type="http://schemas.openxmlformats.org/officeDocument/2006/relationships/hyperlink" Target="https://samara.aton40.ru/product/bolt-m20kh65-5-8-ots-gost7798-70-p-r-5-sht-/" TargetMode="External"/><Relationship Id="rId491" Type="http://schemas.openxmlformats.org/officeDocument/2006/relationships/hyperlink" Target="https://www.etm.ru/cat/nn/3342272?city=77" TargetMode="External"/><Relationship Id="rId505" Type="http://schemas.openxmlformats.org/officeDocument/2006/relationships/hyperlink" Target="https://www.pzmi59.ru/goods/98550758-lotok_otsinkovanny_20kh80kh20_2500_0_7" TargetMode="External"/><Relationship Id="rId712" Type="http://schemas.openxmlformats.org/officeDocument/2006/relationships/hyperlink" Target="https://samara.proconsim.ru/product/222100013/" TargetMode="External"/><Relationship Id="rId894" Type="http://schemas.openxmlformats.org/officeDocument/2006/relationships/hyperlink" Target="https://samara.metalloprokat.ru/price/price_4050163.html?ysclid=lkuyn9lajs683136172" TargetMode="External"/><Relationship Id="rId1135" Type="http://schemas.openxmlformats.org/officeDocument/2006/relationships/hyperlink" Target="https://uss96.ru/flancy-stalnye/flancy-vorotnikovye-stalnye/flanec-stalnoj-vorotnikovyj-du-40-ru-40-tip-11-isp-v-gost-33259-2015/" TargetMode="External"/><Relationship Id="rId1177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37" Type="http://schemas.openxmlformats.org/officeDocument/2006/relationships/hyperlink" Target="https://euro-avtomatika.ru/product/phoenix-contact-3209536-pt-2-5-pe-klemma-zashchitnogo-provoda/" TargetMode="External"/><Relationship Id="rId79" Type="http://schemas.openxmlformats.org/officeDocument/2006/relationships/hyperlink" Target="https://www.minimaks.ru/product/kontrgayka-pg29-2043297-obo-bettermann/" TargetMode="External"/><Relationship Id="rId102" Type="http://schemas.openxmlformats.org/officeDocument/2006/relationships/hyperlink" Target="https://www.promelec.ru/product/2086571/" TargetMode="External"/><Relationship Id="rId144" Type="http://schemas.openxmlformats.org/officeDocument/2006/relationships/hyperlink" Target="https://www.chipdip.ru/product/553290240040-finder" TargetMode="External"/><Relationship Id="rId547" Type="http://schemas.openxmlformats.org/officeDocument/2006/relationships/hyperlink" Target="https://zavod-kmk.ru/item/0015017" TargetMode="External"/><Relationship Id="rId589" Type="http://schemas.openxmlformats.org/officeDocument/2006/relationships/hyperlink" Target="https://www.avito.ru/samara/tovary_dlya_kompyutera/oborudovanie_siemens_simatic_s7-300_2438762454" TargetMode="External"/><Relationship Id="rId754" Type="http://schemas.openxmlformats.org/officeDocument/2006/relationships/hyperlink" Target="https://torsion24.ru/catalog/gidravlika/shtutsery_i_fitingi/shtutser_prokhodnoy_s42_m42kh2.html" TargetMode="External"/><Relationship Id="rId796" Type="http://schemas.openxmlformats.org/officeDocument/2006/relationships/hyperlink" Target="https://di01.ru/product/rukav-vysokogo-davleniya-rvd-12-150-400mm/" TargetMode="External"/><Relationship Id="rId961" Type="http://schemas.openxmlformats.org/officeDocument/2006/relationships/hyperlink" Target="https://www.dkcmarket.ru/pa601721f2.html" TargetMode="External"/><Relationship Id="rId1202" Type="http://schemas.openxmlformats.org/officeDocument/2006/relationships/hyperlink" Target="https://www.inkomos.ru/catalog/korpusa_elektroshchitov/napolnye_korpusa/shkaf_napolnyy_rittal_se_600x1800x400mm_ip55_stal_5830500.html" TargetMode="External"/><Relationship Id="rId90" Type="http://schemas.openxmlformats.org/officeDocument/2006/relationships/hyperlink" Target="https://samara.dn.ru/sharovyi-kran/teplosnabzhenie/flantcevyi-kran/standartnyi/temper/283/dn100" TargetMode="External"/><Relationship Id="rId186" Type="http://schemas.openxmlformats.org/officeDocument/2006/relationships/hyperlink" Target="https://ledgoods.ru/ehlektrotekhnika/vykljuchateli/vyklyuchateli-avtomaticheskie-dvuhpolyusnye/a9f75216-schneider-electric/" TargetMode="External"/><Relationship Id="rId351" Type="http://schemas.openxmlformats.org/officeDocument/2006/relationships/hyperlink" Target="https://onlyfork.com/zapchasti-dlya-to/filtr-vozdushnyy/vozdushnyy-filtr-heli-nissan-a-seriesk-series-cpcd20-30-j01a15-g2559102551/" TargetMode="External"/><Relationship Id="rId393" Type="http://schemas.openxmlformats.org/officeDocument/2006/relationships/hyperlink" Target="https://www.etm.ru/cat/nn/6474458" TargetMode="External"/><Relationship Id="rId407" Type="http://schemas.openxmlformats.org/officeDocument/2006/relationships/hyperlink" Target="https://ventspets.ru/store/10003636/10003655/10003765/?pos=10233335" TargetMode="External"/><Relationship Id="rId449" Type="http://schemas.openxmlformats.org/officeDocument/2006/relationships/hyperlink" Target="https://ventar.ru/product/6281-klapan-elektromagnitnyy-22-hodovoy-dn-1050-pn-0216" TargetMode="External"/><Relationship Id="rId614" Type="http://schemas.openxmlformats.org/officeDocument/2006/relationships/hyperlink" Target="https://market.yandex.ru/" TargetMode="External"/><Relationship Id="rId656" Type="http://schemas.openxmlformats.org/officeDocument/2006/relationships/hyperlink" Target="https://samara.leroymerlin.ru/product/ognetushitel-uglekislotnyy-yarpozhinvest-ou-2-klass-pozhara-vse-82203088/?utm_referrer=https%3A%2F%2Fyandex.ru%2F" TargetMode="External"/><Relationship Id="rId821" Type="http://schemas.openxmlformats.org/officeDocument/2006/relationships/hyperlink" Target="https://store.rvdural.ru/rvd-v-sbore/rvd-50-8-800-dk-64x2-0-g-dk-64x2-0-g-0/" TargetMode="External"/><Relationship Id="rId863" Type="http://schemas.openxmlformats.org/officeDocument/2006/relationships/hyperlink" Target="https://chkk.su/komplekt-remontnyij-klapana-vpusknogo-rh250ei-230v-6005760/?ysclid=lkts7z69xn101043449" TargetMode="External"/><Relationship Id="rId1037" Type="http://schemas.openxmlformats.org/officeDocument/2006/relationships/hyperlink" Target="https://kentek.ru/catalog/osushiteli-air/filter-elements/vozdushnyy_filtr_element_omega_air_31cm/" TargetMode="External"/><Relationship Id="rId1079" Type="http://schemas.openxmlformats.org/officeDocument/2006/relationships/hyperlink" Target="https://autopiter.ru/goods/efm0271012038/livny/id115699112" TargetMode="External"/><Relationship Id="rId1244" Type="http://schemas.openxmlformats.org/officeDocument/2006/relationships/hyperlink" Target="https://agregat.me/trekhfaznye-elektrodvigateli-380v/124-a90l6-elektrodlvigatel-1-5-kvt-920-ob-trehfaznyj-eldin/" TargetMode="External"/><Relationship Id="rId211" Type="http://schemas.openxmlformats.org/officeDocument/2006/relationships/hyperlink" Target="https://chintstore.ru/oborudovanie-signalizatsii-i-upravleniya/255506/?ysclid=ll0m6lf0v2377138921" TargetMode="External"/><Relationship Id="rId253" Type="http://schemas.openxmlformats.org/officeDocument/2006/relationships/hyperlink" Target="https://www.mir-krepega.ru/prod/bolt-gost-7798-din-931-m-10h60-8-8-ots/" TargetMode="External"/><Relationship Id="rId295" Type="http://schemas.openxmlformats.org/officeDocument/2006/relationships/hyperlink" Target="https://letfix.ru/shop/fasteners/bolts/ocink_bolt_m4x40.html" TargetMode="External"/><Relationship Id="rId309" Type="http://schemas.openxmlformats.org/officeDocument/2006/relationships/hyperlink" Target="https://www.mir-krepega.ru/prod/bolt-iso-4017-din-933-m-8h45-10-9-b-p/" TargetMode="External"/><Relationship Id="rId460" Type="http://schemas.openxmlformats.org/officeDocument/2006/relationships/hyperlink" Target="https://shop220.ru/yzn20-010-k52-klemmnik-iek-zni-10pen-10mm2-70a-zhelto-zelenyy-20sht-v-upak.htm" TargetMode="External"/><Relationship Id="rId516" Type="http://schemas.openxmlformats.org/officeDocument/2006/relationships/hyperlink" Target="https://samara.leroymerlin.ru/product/kran-sharovoy-bugatti-new-jersey-1-vnutrennyaya-naruzhnaya-rezba-82042033/" TargetMode="External"/><Relationship Id="rId698" Type="http://schemas.openxmlformats.org/officeDocument/2006/relationships/hyperlink" Target="https://metalstroy-mk.ru/perehody-stalnye/perehod-stalnoj-pod-svarku-108h57-mm" TargetMode="External"/><Relationship Id="rId919" Type="http://schemas.openxmlformats.org/officeDocument/2006/relationships/hyperlink" Target="https://www.kompressorremont.ru/goods/189346911-filtr_separator_p_015_s?ysclid=lkuzzh2txs240104481" TargetMode="External"/><Relationship Id="rId1090" Type="http://schemas.openxmlformats.org/officeDocument/2006/relationships/hyperlink" Target="https://nasos-systems.ru/magazin/product/filtr-efvp-tr-130-250" TargetMode="External"/><Relationship Id="rId1104" Type="http://schemas.openxmlformats.org/officeDocument/2006/relationships/hyperlink" Target="https://remeza-air.com/product/kartridzh-filtra-remeza-e9-28-3-mkm-5-m3-min/" TargetMode="External"/><Relationship Id="rId1146" Type="http://schemas.openxmlformats.org/officeDocument/2006/relationships/hyperlink" Target="https://uss96.ru/flancy-stalnye/flancy-ploskie-stalnye/flanec-ploskij-stalnoj-du-200-ru-10-tip-01-isp-v-gost-33259-2015/" TargetMode="External"/><Relationship Id="rId48" Type="http://schemas.openxmlformats.org/officeDocument/2006/relationships/hyperlink" Target="https://www.chipdip.ru/product0/8002849307" TargetMode="External"/><Relationship Id="rId113" Type="http://schemas.openxmlformats.org/officeDocument/2006/relationships/hyperlink" Target="https://weidmuller-rus.ru/markirovka/252601042-markirovka-belaya-pa1-3ws-sw-simvol-v-dlya-provoda-2-5-5mmkv-kat-1000sht-weidmueller" TargetMode="External"/><Relationship Id="rId320" Type="http://schemas.openxmlformats.org/officeDocument/2006/relationships/hyperlink" Target="https://www.mir-krepega.ru/prod/bolt-gost-7798-din-933-m-8h45-pr-8-8-ots/" TargetMode="External"/><Relationship Id="rId558" Type="http://schemas.openxmlformats.org/officeDocument/2006/relationships/hyperlink" Target="https://weidmuller-rus.ru/markirovka/1568261738-markirovka-pa2-4-tsifra-dlya-provoda-4-10mmkv-tsvet-jeltyj-kat-250sht-weidmueller" TargetMode="External"/><Relationship Id="rId723" Type="http://schemas.openxmlformats.org/officeDocument/2006/relationships/hyperlink" Target="https://www.dkcmarket.ru/nc2505.html" TargetMode="External"/><Relationship Id="rId765" Type="http://schemas.openxmlformats.org/officeDocument/2006/relationships/hyperlink" Target="https://torsion24.ru/catalog/gidravlika/shtutsery_i_fitingi/shtutser_prokhodnoy_s42_m42kh2.html" TargetMode="External"/><Relationship Id="rId930" Type="http://schemas.openxmlformats.org/officeDocument/2006/relationships/hyperlink" Target="https://www.etm.ru/cat/nn/7494949?ysclid=lkv0slgi73607331008&amp;city=77" TargetMode="External"/><Relationship Id="rId972" Type="http://schemas.openxmlformats.org/officeDocument/2006/relationships/hyperlink" Target="https://hydro-home.ru/catalog/pnevmatika/trubki_pnevmaticheskie/poliamidnye_serii_trn_pa12/2299/" TargetMode="External"/><Relationship Id="rId1006" Type="http://schemas.openxmlformats.org/officeDocument/2006/relationships/hyperlink" Target="https://samaraspectehnika.ru/p/655571932-filtroelement-mf-cre-100-fv1/" TargetMode="External"/><Relationship Id="rId1188" Type="http://schemas.openxmlformats.org/officeDocument/2006/relationships/hyperlink" Target="https://www.vseinstrumenti.ru/product/ploskaya-shajba-metiznyj-dvor-d24-din-125-25-sht-4607159068156-1116336/" TargetMode="External"/><Relationship Id="rId155" Type="http://schemas.openxmlformats.org/officeDocument/2006/relationships/hyperlink" Target="https://www.chipdip.ru/product/yce-tno-00-60" TargetMode="External"/><Relationship Id="rId197" Type="http://schemas.openxmlformats.org/officeDocument/2006/relationships/hyperlink" Target="https://shop220.ru/a9k24306-avtomaticheskiy-vyklyuchatel-schneider-electric-acti-9-ik60-3p-6a-6ka-c.htm" TargetMode="External"/><Relationship Id="rId362" Type="http://schemas.openxmlformats.org/officeDocument/2006/relationships/hyperlink" Target="https://www.kamwitel.ru/goods/230127478-filtr_vozdushny_kartridzhny_fvkart_bg_325_368_1000_r" TargetMode="External"/><Relationship Id="rId418" Type="http://schemas.openxmlformats.org/officeDocument/2006/relationships/hyperlink" Target="https://gremir.ru/zaglushki-stalnye/ellipticheskie/stal-20/zaglushka-stalnaya-325h10-325-10/" TargetMode="External"/><Relationship Id="rId625" Type="http://schemas.openxmlformats.org/officeDocument/2006/relationships/hyperlink" Target="https://selparts.ru/product/5464/" TargetMode="External"/><Relationship Id="rId832" Type="http://schemas.openxmlformats.org/officeDocument/2006/relationships/hyperlink" Target="https://tdmelectric.ru/collection/katalog-1-9d484b/product/rele-rek773-10a-24v-dc-tdm-2?ysclid=lktrlq7a1l514390868" TargetMode="External"/><Relationship Id="rId1048" Type="http://schemas.openxmlformats.org/officeDocument/2006/relationships/hyperlink" Target="https://voltra-air.ru/catalog/submikrofiltry_amd_1/smc_amd850_f20_t_/" TargetMode="External"/><Relationship Id="rId1213" Type="http://schemas.openxmlformats.org/officeDocument/2006/relationships/hyperlink" Target="https://www.vseinstrumenti.ru/product/metallicheskij-korpus-era-schurn-1-6zo-1-76-uhl3-ip31-b0030179-1141941/" TargetMode="External"/><Relationship Id="rId1255" Type="http://schemas.openxmlformats.org/officeDocument/2006/relationships/hyperlink" Target="https://pnevmo-elektro.ru/shop/pnevmaticheskie_sistemy_-_podgotovka_vozduha/mikroregulyatory_davleniya/fil_tr_element_c238-f12_3_5_mkm_plastik/" TargetMode="External"/><Relationship Id="rId222" Type="http://schemas.openxmlformats.org/officeDocument/2006/relationships/hyperlink" Target="https://www.vseinstrumenti.ru/product/avtomaticheskij-slivnoj-klapan-dlya-skvazhiny-1-2-unipump-45582-1197302/" TargetMode="External"/><Relationship Id="rId264" Type="http://schemas.openxmlformats.org/officeDocument/2006/relationships/hyperlink" Target="https://www.mir-krepega.ru/prod/bolt-iso-4017-din-933-m-12h50-10-9-b-p/" TargetMode="External"/><Relationship Id="rId471" Type="http://schemas.openxmlformats.org/officeDocument/2006/relationships/hyperlink" Target="https://www.remeza-logistic.ru/catalog/filtry_noname/blok-separatora-vd2m40f-m39-1-1-2/" TargetMode="External"/><Relationship Id="rId667" Type="http://schemas.openxmlformats.org/officeDocument/2006/relationships/hyperlink" Target="https://smr.compressortyt.ru/stanciya/oborudovanie/osushitel/crossair/caad-8-5/" TargetMode="External"/><Relationship Id="rId874" Type="http://schemas.openxmlformats.org/officeDocument/2006/relationships/hyperlink" Target="https://luk-opttorg.ru/katalog/product/reshetka-vrn-rkdm-513?ysclid=lkuwfa55a1917490133" TargetMode="External"/><Relationship Id="rId1115" Type="http://schemas.openxmlformats.org/officeDocument/2006/relationships/hyperlink" Target="https://air-tek.ru/filtry-dlya-kompressorov/filtroelementy-magistralnyh-filtrov/filtroelementy-omega/filtroelementy-omega-seriya-af-ht/filtroelementy-omega-af-ht-sht/filtroelement-omega-af-0946-sht-51090-sht" TargetMode="External"/><Relationship Id="rId17" Type="http://schemas.openxmlformats.org/officeDocument/2006/relationships/hyperlink" Target="https://www.chipdip.ru/product0/8002849530" TargetMode="External"/><Relationship Id="rId59" Type="http://schemas.openxmlformats.org/officeDocument/2006/relationships/hyperlink" Target="https://www.chipdip.ru/product0/8002849368" TargetMode="External"/><Relationship Id="rId124" Type="http://schemas.openxmlformats.org/officeDocument/2006/relationships/hyperlink" Target="https://www.dkcmarket.ru/pal23m25n.html" TargetMode="External"/><Relationship Id="rId527" Type="http://schemas.openxmlformats.org/officeDocument/2006/relationships/hyperlink" Target="https://electro43.ru/product/kronshtejn-dlja-lcd-led-orbita-s110-14-24-40/" TargetMode="External"/><Relationship Id="rId569" Type="http://schemas.openxmlformats.org/officeDocument/2006/relationships/hyperlink" Target="https://weidmuller-rus.ru/markirovka/1568261738-markirovka-pa2-4-tsifra-dlya-provoda-4-10mmkv-tsvet-jeltyj-kat-250sht-weidmueller" TargetMode="External"/><Relationship Id="rId734" Type="http://schemas.openxmlformats.org/officeDocument/2006/relationships/hyperlink" Target="https://www.chipdip.ru/product0/8000854302" TargetMode="External"/><Relationship Id="rId776" Type="http://schemas.openxmlformats.org/officeDocument/2006/relationships/hyperlink" Target="https://store.rvdural.ru/fitingi/fitingi-dkos/fitingi-dkos-0-g/fiting-dn-32-dkos-52h2-38-0-g-20512-52-20t/" TargetMode="External"/><Relationship Id="rId941" Type="http://schemas.openxmlformats.org/officeDocument/2006/relationships/hyperlink" Target="https://www.etm.ru/cat/nn/1490865?city=77" TargetMode="External"/><Relationship Id="rId983" Type="http://schemas.openxmlformats.org/officeDocument/2006/relationships/hyperlink" Target="https://samara.leroymerlin.ru/product/uplotnitel-dlya-plastikovyh-okon-55-m-cvet-chernyy-14853362/" TargetMode="External"/><Relationship Id="rId1157" Type="http://schemas.openxmlformats.org/officeDocument/2006/relationships/hyperlink" Target="https://www.kirelis.ru/catalog/homyty/provolochnye/id_28176/" TargetMode="External"/><Relationship Id="rId1199" Type="http://schemas.openxmlformats.org/officeDocument/2006/relationships/hyperlink" Target="https://www.vseinstrumenti.ru/product/klinovoj-shkiv-skf-spc-300-5-tb-2021554/" TargetMode="External"/><Relationship Id="rId70" Type="http://schemas.openxmlformats.org/officeDocument/2006/relationships/hyperlink" Target="https://schneider-store.ru/puskoreguliruyushchaya-apparatura/SCLC1F500M7/" TargetMode="External"/><Relationship Id="rId166" Type="http://schemas.openxmlformats.org/officeDocument/2006/relationships/hyperlink" Target="https://aredi.ru/kontaktor_20a_siemens_3tf40_11e_3tf4011_0b_24vdc_10036343179.html" TargetMode="External"/><Relationship Id="rId331" Type="http://schemas.openxmlformats.org/officeDocument/2006/relationships/hyperlink" Target="https://ebmpapst-rus.ru/catalog/ventilyator_ebmpapst_r2e250_ra50_09_tsentrobezhnyy/" TargetMode="External"/><Relationship Id="rId373" Type="http://schemas.openxmlformats.org/officeDocument/2006/relationships/hyperlink" Target="https://www.mir-krepega.ru/prod/gayka-din-934-gost-5915-m-20-10-0-b-p/" TargetMode="External"/><Relationship Id="rId429" Type="http://schemas.openxmlformats.org/officeDocument/2006/relationships/hyperlink" Target="https://rosupack.org/products/folder/pnevmopistolety-i-nasadki" TargetMode="External"/><Relationship Id="rId580" Type="http://schemas.openxmlformats.org/officeDocument/2006/relationships/hyperlink" Target="https://market.yandex.ru/product--maslianyi-filtr-mann-filter-w-814-80/1772813814?clid=703&amp;sku=517211157&amp;cpa=1" TargetMode="External"/><Relationship Id="rId636" Type="http://schemas.openxmlformats.org/officeDocument/2006/relationships/hyperlink" Target="https://shop220.ru/unp40-120-15-14-nakonechnik-jg-120-mednyy-luzhenyy-kabelnyy-iek.htm" TargetMode="External"/><Relationship Id="rId801" Type="http://schemas.openxmlformats.org/officeDocument/2006/relationships/hyperlink" Target="https://samara.mtrservis.ru/rukava-vysokogo-davleniya-rvd/v-sbore/rvd-25-800-dkol-m36kh20---2sn/?ysclid=lktq7almmp208491282" TargetMode="External"/><Relationship Id="rId1017" Type="http://schemas.openxmlformats.org/officeDocument/2006/relationships/hyperlink" Target="https://www.e-sparestrade.ru/samsung-s1021-syetyevoy-filtr-cdfc-2712r" TargetMode="External"/><Relationship Id="rId1059" Type="http://schemas.openxmlformats.org/officeDocument/2006/relationships/hyperlink" Target="https://aliexpress.ru/item/1005005372386220.html?sku_id=12000032786984515" TargetMode="External"/><Relationship Id="rId1224" Type="http://schemas.openxmlformats.org/officeDocument/2006/relationships/hyperlink" Target="https://www.vseinstrumenti.ru/product/metallicheskij-korpus-era-schurn-1-6zo-1-76-uhl3-ip31-b0030179-1141941/" TargetMode="External"/><Relationship Id="rId1" Type="http://schemas.openxmlformats.org/officeDocument/2006/relationships/hyperlink" Target="https://www.leyrus.ru/catalog/drugie-moduli-siemens/soedinitel_siemens_6es7972_0ba12_0xa0_6es79720ba120xa0_simatic_dp_dlya_podklyucheniya_k_profi/?yclid=5728925685812297727" TargetMode="External"/><Relationship Id="rId233" Type="http://schemas.openxmlformats.org/officeDocument/2006/relationships/hyperlink" Target="https://armatron.ru/blok-klapannyy-elemer-bk-e12-pn40-mpa-1-2-5-m-0-m-02-npp-elemer" TargetMode="External"/><Relationship Id="rId440" Type="http://schemas.openxmlformats.org/officeDocument/2006/relationships/hyperlink" Target="https://market.yandex.ru/product--kabel-gibkii-kgvvng-a-ls-5x2-5/1753687826?glfilter=23674610%3A1~1_101724500906&amp;clid=966&amp;sku=101724500906&amp;offerid=i7QYg1kfO7gNYPBU9MKO4w&amp;cpa=1" TargetMode="External"/><Relationship Id="rId678" Type="http://schemas.openxmlformats.org/officeDocument/2006/relationships/hyperlink" Target="https://www.etm.ru/cat/nn/3007583" TargetMode="External"/><Relationship Id="rId843" Type="http://schemas.openxmlformats.org/officeDocument/2006/relationships/hyperlink" Target="https://www.etm.ru/cat/nn/9737778?ysclid=lktrsq80bi257955413&amp;city=77" TargetMode="External"/><Relationship Id="rId885" Type="http://schemas.openxmlformats.org/officeDocument/2006/relationships/hyperlink" Target="https://samara.spk.ru/product/samorez-4-8-35-kpczp-s-prokladkoy-ots/" TargetMode="External"/><Relationship Id="rId1070" Type="http://schemas.openxmlformats.org/officeDocument/2006/relationships/hyperlink" Target="https://premium-vozduh.ru/product/sm9057/" TargetMode="External"/><Relationship Id="rId1126" Type="http://schemas.openxmlformats.org/officeDocument/2006/relationships/hyperlink" Target="https://&#1090;&#1088;&#1091;&#1073;&#1086;&#1087;&#1088;&#1086;&#1074;&#1086;&#1076;&#1085;&#1099;&#1081;-&#1084;&#1080;&#1088;.&#1088;&#1092;/shop/UID_12003.html" TargetMode="External"/><Relationship Id="rId28" Type="http://schemas.openxmlformats.org/officeDocument/2006/relationships/hyperlink" Target="https://www.chipdip.ru/product0/8002559531" TargetMode="External"/><Relationship Id="rId275" Type="http://schemas.openxmlformats.org/officeDocument/2006/relationships/hyperlink" Target="https://samara.aton40.ru/product/bolt-m16kh40-5-8-ots-gost7798-70-p-r-10-sht-/" TargetMode="External"/><Relationship Id="rId300" Type="http://schemas.openxmlformats.org/officeDocument/2006/relationships/hyperlink" Target="https://www.mir-krepega.ru/prod/bolt-gost-7798-din-933-m-6h16-pr-8-8-ots/" TargetMode="External"/><Relationship Id="rId482" Type="http://schemas.openxmlformats.org/officeDocument/2006/relationships/hyperlink" Target="https://tek-el.ru/item/583500?utm_source=yandex&amp;utm_medium=cpc&amp;utm_campaign=31898920&amp;utm_content=3100378930%7C5167934237%7C11877755019&amp;utm_term=LC1F265M7&amp;added=no&amp;block=premium&amp;pos=2&amp;device=desktop&amp;yclid=9528967736789565439" TargetMode="External"/><Relationship Id="rId538" Type="http://schemas.openxmlformats.org/officeDocument/2006/relationships/hyperlink" Target="https://&#1085;&#1080;&#1082;&#1086;.&#1088;&#1092;/zapchasti/smezhniki/tehnotron/krylchatka-ventilyatora-D710mm-bez-mufty-dv-74050-51-do-2007-gv-a2163282.html" TargetMode="External"/><Relationship Id="rId703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745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910" Type="http://schemas.openxmlformats.org/officeDocument/2006/relationships/hyperlink" Target="https://selparts.ru/product/7464/?ysclid=lkuz9f35ek498369100" TargetMode="External"/><Relationship Id="rId952" Type="http://schemas.openxmlformats.org/officeDocument/2006/relationships/hyperlink" Target="https://pnevmo.ru/catalog/troynik-s-3-nakidnymi-gaykami-populyarnye-modeli/fiting-s-nakidnymi-gaykami-t-12-10-p12-10-aignep-troynik/" TargetMode="External"/><Relationship Id="rId1168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81" Type="http://schemas.openxmlformats.org/officeDocument/2006/relationships/hyperlink" Target="https://www.minimaks.ru/product/kontrgayka-pg48-2048485-obo-bettermann/" TargetMode="External"/><Relationship Id="rId135" Type="http://schemas.openxmlformats.org/officeDocument/2006/relationships/hyperlink" Target="https://ekfgroup.com/catalog/products/kontaktor-kme-malogabaritnyj-95a-380v-no-nc-ekf-proxima" TargetMode="External"/><Relationship Id="rId177" Type="http://schemas.openxmlformats.org/officeDocument/2006/relationships/hyperlink" Target="https://voltra-air.ru/catalog/smennye_filtruyushchie_elementy_dlya_magistralnykh_filtrov/smc_amg_el850_/" TargetMode="External"/><Relationship Id="rId342" Type="http://schemas.openxmlformats.org/officeDocument/2006/relationships/hyperlink" Target="https://www.enterteh.ru/goods/247682222-vintovoy_blok_evo3_nk_v113_rotorcomp_dlya_kompressora" TargetMode="External"/><Relationship Id="rId384" Type="http://schemas.openxmlformats.org/officeDocument/2006/relationships/hyperlink" Target="https://autopiter.ru/goods/6520120301540/kukmorskij-glushitel/id142548178" TargetMode="External"/><Relationship Id="rId591" Type="http://schemas.openxmlformats.org/officeDocument/2006/relationships/hyperlink" Target="https://www.dns-shop.ru/product/e4e6ca25e0243330/filtr-filtero-ftm-01/?utm_referrer=https%3A%2F%2Fyandex.ru%2F" TargetMode="External"/><Relationship Id="rId605" Type="http://schemas.openxmlformats.org/officeDocument/2006/relationships/hyperlink" Target="https://www.etm.ru/cat/nn/7097930" TargetMode="External"/><Relationship Id="rId787" Type="http://schemas.openxmlformats.org/officeDocument/2006/relationships/hyperlink" Target="https://supl.biz/rama-kompressora-43-42-87-019-040-p10078824/" TargetMode="External"/><Relationship Id="rId812" Type="http://schemas.openxmlformats.org/officeDocument/2006/relationships/hyperlink" Target="https://www.kirelis.ru/catalog/rukava-rvd/id_39890/?ysclid=lktr19crcj806363112" TargetMode="External"/><Relationship Id="rId994" Type="http://schemas.openxmlformats.org/officeDocument/2006/relationships/hyperlink" Target="https://fleetgard.ru/LFH4223?snm=FT80" TargetMode="External"/><Relationship Id="rId1028" Type="http://schemas.openxmlformats.org/officeDocument/2006/relationships/hyperlink" Target="https://youmet.ru/shop/kompressornoe_oborudovanie/magistralnye_filtry/magistralnyy_filtr_remeza_e7_44_kartridzh-1/" TargetMode="External"/><Relationship Id="rId1235" Type="http://schemas.openxmlformats.org/officeDocument/2006/relationships/hyperlink" Target="https://sila380.ru/elektrodvigatel-air-132-m4-11-kvt-1500-ob-min-1081" TargetMode="External"/><Relationship Id="rId202" Type="http://schemas.openxmlformats.org/officeDocument/2006/relationships/hyperlink" Target="https://www.etm.ru/cat/nn/4338783" TargetMode="External"/><Relationship Id="rId244" Type="http://schemas.openxmlformats.org/officeDocument/2006/relationships/hyperlink" Target="https://www.mir-krepega.ru/prod/bolt-gost-7798-din-933-m-10h25-pr-8-8-ots/" TargetMode="External"/><Relationship Id="rId647" Type="http://schemas.openxmlformats.org/officeDocument/2006/relationships/hyperlink" Target="https://shop220.ru/ugn10-006-06-18-nakonechnik-kabelnyy-nshvi-60-18-s-izolirovannym-flantsem-svetlo-zelenyy-e6018-100sht-iek.htm" TargetMode="External"/><Relationship Id="rId689" Type="http://schemas.openxmlformats.org/officeDocument/2006/relationships/hyperlink" Target="https://www.stroyportal.ru/catalog/section-otvody-2248/otvod-90-1-889h32-gost-17375-2001-st-20-688416107/?utm_source=yandex.ru&amp;utm_medium=organic&amp;utm_campaign=yandex.ru&amp;utm_referrer=yandex.ru" TargetMode="External"/><Relationship Id="rId854" Type="http://schemas.openxmlformats.org/officeDocument/2006/relationships/hyperlink" Target="https://www.kirelis.ru/catalog/pemni-klinovye/ventilyatornye/id_41542/?ysclid=lkts02mczy934260780" TargetMode="External"/><Relationship Id="rId896" Type="http://schemas.openxmlformats.org/officeDocument/2006/relationships/hyperlink" Target="http://megaterm.ru/store/vodoprovod/rezbovoe-soedinenie/stal.-sgonovoe-soedinenie/stal-sgon-chernyy-du-65-g-2.12/?ysclid=lkuyyfyqap462568626" TargetMode="External"/><Relationship Id="rId1081" Type="http://schemas.openxmlformats.org/officeDocument/2006/relationships/hyperlink" Target="https://&#1086;&#1082;&#1086;&#1085;&#1085;&#1099;&#1077;-&#1092;&#1080;&#1083;&#1100;&#1090;&#1088;&#1099;.&#1088;&#1092;/" TargetMode="External"/><Relationship Id="rId39" Type="http://schemas.openxmlformats.org/officeDocument/2006/relationships/hyperlink" Target="https://euro-avtomatika.ru/product/phoenix-contact-3209512-pt-2-5-rd-prokhodnye-klemmy/" TargetMode="External"/><Relationship Id="rId286" Type="http://schemas.openxmlformats.org/officeDocument/2006/relationships/hyperlink" Target="https://www.mir-krepega.ru/prod/bolt-gost-7798-din-933-m-20h90-pr-8-8-ots/" TargetMode="External"/><Relationship Id="rId451" Type="http://schemas.openxmlformats.org/officeDocument/2006/relationships/hyperlink" Target="https://alnext.ru/itm/3920be5258565" TargetMode="External"/><Relationship Id="rId493" Type="http://schemas.openxmlformats.org/officeDocument/2006/relationships/hyperlink" Target="https://shop220.ru/kkm11-012-230-10-kontaktor-kmi-11210-12a-230v-as3-1no-iek.htm" TargetMode="External"/><Relationship Id="rId507" Type="http://schemas.openxmlformats.org/officeDocument/2006/relationships/hyperlink" Target="https://www.dkcmarket.ru/01166rl.html" TargetMode="External"/><Relationship Id="rId549" Type="http://schemas.openxmlformats.org/officeDocument/2006/relationships/hyperlink" Target="https://market.yandex.ru/" TargetMode="External"/><Relationship Id="rId714" Type="http://schemas.openxmlformats.org/officeDocument/2006/relationships/hyperlink" Target="https://www.vseinstrumenti.ru/product/perehodnik-stm-1-2h3-8-g-sh-cr12f38k-1296989/?utm_campaign=webmaster&amp;utm_content=1296989&amp;utm_medium=organic&amp;utm_source=Yandex&amp;utm_term=1296989" TargetMode="External"/><Relationship Id="rId756" Type="http://schemas.openxmlformats.org/officeDocument/2006/relationships/hyperlink" Target="https://torsion24.ru/catalog/gidravlika/shtutsery_i_fitingi/shtutser_prokhodnoy_s42_m42kh2.html" TargetMode="External"/><Relationship Id="rId921" Type="http://schemas.openxmlformats.org/officeDocument/2006/relationships/hyperlink" Target="https://spe24.ru/product-view/separatory-abac/separator-6221372850-6221372800?ysclid=lkv0cfii4m590232731" TargetMode="External"/><Relationship Id="rId1137" Type="http://schemas.openxmlformats.org/officeDocument/2006/relationships/hyperlink" Target="https://uss96.ru/flancy-stalnye/flancy-vorotnikovye-stalnye/flanec-stalnoj-vorotnikovyj-du-65-ru-40-tip-11-isp-v-gost-33259-2015/" TargetMode="External"/><Relationship Id="rId1179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50" Type="http://schemas.openxmlformats.org/officeDocument/2006/relationships/hyperlink" Target="https://www.promelec.ru/product/2095306/" TargetMode="External"/><Relationship Id="rId104" Type="http://schemas.openxmlformats.org/officeDocument/2006/relationships/hyperlink" Target="https://www.promelec.ru/product/2093923/" TargetMode="External"/><Relationship Id="rId146" Type="http://schemas.openxmlformats.org/officeDocument/2006/relationships/hyperlink" Target="https://www.chipdip.ru/product/55.34.9.024.0040-finder" TargetMode="External"/><Relationship Id="rId188" Type="http://schemas.openxmlformats.org/officeDocument/2006/relationships/hyperlink" Target="https://euro-avtomatika.ru/product/schneider-electric-avt-vykl-ic60h-2p-2a-d-art-a9f85202/" TargetMode="External"/><Relationship Id="rId311" Type="http://schemas.openxmlformats.org/officeDocument/2006/relationships/hyperlink" Target="https://www.mir-krepega.ru/prod/bolt-gost-7798-din-931-m-8h20-8-8-ots/" TargetMode="External"/><Relationship Id="rId353" Type="http://schemas.openxmlformats.org/officeDocument/2006/relationships/hyperlink" Target="https://indstr.ru/raskhodnye-materialy/filtry-dlya-vintovykh-kompressorov-kraftmann/vozdushnye-filtry-kraftmann/vozdushnyy-filtr-kraftmann-17201203/" TargetMode="External"/><Relationship Id="rId395" Type="http://schemas.openxmlformats.org/officeDocument/2006/relationships/hyperlink" Target="https://market.yandex.ru/product--gruntovka-olecolor-gf-021/405821874?glfilter=14805551%3A1~1_101641029740&amp;glfilter=23674510%3A1~1_101641029740&amp;glfilter=14871214%3A14896295_101641029740&amp;own-cards=1218777%3A101641029740&amp;text=&#1075;&#1088;&#1091;&#1085;&#1090;-" TargetMode="External"/><Relationship Id="rId409" Type="http://schemas.openxmlformats.org/officeDocument/2006/relationships/hyperlink" Target="https://samara.rulonnie-shtory.ru/zhalyuzi/" TargetMode="External"/><Relationship Id="rId560" Type="http://schemas.openxmlformats.org/officeDocument/2006/relationships/hyperlink" Target="https://weidmuller-rus.ru/markirovka/1568261738-markirovka-pa2-4-tsifra-dlya-provoda-4-10mmkv-tsvet-jeltyj-kat-250sht-weidmueller" TargetMode="External"/><Relationship Id="rId798" Type="http://schemas.openxmlformats.org/officeDocument/2006/relationships/hyperlink" Target="https://www.&#1088;&#1074;&#1076;-&#1072;&#1083;&#1100;&#1084;&#1077;&#1090;&#1090;&#1072;.&#1088;&#1092;/goods/47379184-rvd_16_35_0_2010_36_0_36_90_m_30kh2_m_30kh2?ysclid=lktq3hs5o5792804533" TargetMode="External"/><Relationship Id="rId963" Type="http://schemas.openxmlformats.org/officeDocument/2006/relationships/hyperlink" Target="https://www.dkcmarket.ru/pa601721f2.html" TargetMode="External"/><Relationship Id="rId1039" Type="http://schemas.openxmlformats.org/officeDocument/2006/relationships/hyperlink" Target="https://aliexpress.ru/item/1005005401270385.html?sku_id=12000032911923587" TargetMode="External"/><Relationship Id="rId1190" Type="http://schemas.openxmlformats.org/officeDocument/2006/relationships/hyperlink" Target="https://www.vseinstrumenti.ru/product/ploskaya-shajba-goskrep-din125-m5-50-sht-6-0039570-1278026/" TargetMode="External"/><Relationship Id="rId1204" Type="http://schemas.openxmlformats.org/officeDocument/2006/relationships/hyperlink" Target="https://anlan.ru/products/7112" TargetMode="External"/><Relationship Id="rId1246" Type="http://schemas.openxmlformats.org/officeDocument/2006/relationships/hyperlink" Target="https://magazin-oborudovaniya.ru/" TargetMode="External"/><Relationship Id="rId92" Type="http://schemas.openxmlformats.org/officeDocument/2006/relationships/hyperlink" Target="https://samara.dn.ru/sharovyi-kran/teplosnabzhenie/flantcevyi-kran/standartnyi/temper/283/dn40" TargetMode="External"/><Relationship Id="rId213" Type="http://schemas.openxmlformats.org/officeDocument/2006/relationships/hyperlink" Target="https://www.avito.ru/ekaterinburg/remont_i_stroitelstvo/airmaster_q1_kontroller_2493151402" TargetMode="External"/><Relationship Id="rId420" Type="http://schemas.openxmlformats.org/officeDocument/2006/relationships/hyperlink" Target="https://samara.proconsim.ru/product/102100041/" TargetMode="External"/><Relationship Id="rId616" Type="http://schemas.openxmlformats.org/officeDocument/2006/relationships/hyperlink" Target="https://market.yandex.ru/" TargetMode="External"/><Relationship Id="rId658" Type="http://schemas.openxmlformats.org/officeDocument/2006/relationships/hyperlink" Target="https://www.avito.ru/samara/oborudovanie_dlya_biznesa/modul_poroshkovogo_pozharotusheniya_mpp-25_buran-2_2969740089" TargetMode="External"/><Relationship Id="rId823" Type="http://schemas.openxmlformats.org/officeDocument/2006/relationships/hyperlink" Target="https://store.rvdural.ru/rvd-v-sbore/rvd-50-8-800-dk-64x2-0-g-dk-64x2-0-g-0/" TargetMode="External"/><Relationship Id="rId865" Type="http://schemas.openxmlformats.org/officeDocument/2006/relationships/hyperlink" Target="https://chkk.su/komplekt-remontnyij-klapana-vpusknogo-rh250ei-230v-6005760/?ysclid=lkts7z69xn101043449" TargetMode="External"/><Relationship Id="rId1050" Type="http://schemas.openxmlformats.org/officeDocument/2006/relationships/hyperlink" Target="https://www.remeza-logistic.ru/catalog/separatory-remeza-wosm/separator-wosm-1-20/" TargetMode="External"/><Relationship Id="rId255" Type="http://schemas.openxmlformats.org/officeDocument/2006/relationships/hyperlink" Target="https://www.mir-krepega.ru/prod/bolt-iso-4017-din-933-m-10h80-10-9-b-p/" TargetMode="External"/><Relationship Id="rId297" Type="http://schemas.openxmlformats.org/officeDocument/2006/relationships/hyperlink" Target="https://www.mir-krepega.ru/prod/bolt-gost-7798-din-933-m-6h110-8-8-b-p/" TargetMode="External"/><Relationship Id="rId462" Type="http://schemas.openxmlformats.org/officeDocument/2006/relationships/hyperlink" Target="https://shop220.ru/yzn20-016-k52-klemmnik-iek-zni-16pen-16mm2-100a-zhelto-zelenyy-20sht-v-upak.htm" TargetMode="External"/><Relationship Id="rId518" Type="http://schemas.openxmlformats.org/officeDocument/2006/relationships/hyperlink" Target="https://samara.proconsim.ru/product/111100040/" TargetMode="External"/><Relationship Id="rId725" Type="http://schemas.openxmlformats.org/officeDocument/2006/relationships/hyperlink" Target="https://partsad.ru/air-filters/2893-filtr-predvaritelnyj-bs-696263.html" TargetMode="External"/><Relationship Id="rId932" Type="http://schemas.openxmlformats.org/officeDocument/2006/relationships/hyperlink" Target="https://www.etm.ru/cat/nn/9762129" TargetMode="External"/><Relationship Id="rId1092" Type="http://schemas.openxmlformats.org/officeDocument/2006/relationships/hyperlink" Target="https://ice-part.ru/internet-magazin/filtry_kartridzhi_korpusa/kartridzh_dlya_filtra_york_48_art_p_n_026_37540_000/" TargetMode="External"/><Relationship Id="rId1106" Type="http://schemas.openxmlformats.org/officeDocument/2006/relationships/hyperlink" Target="https://autopiter.ru/goods/sa6861/sotras/id41899914" TargetMode="External"/><Relationship Id="rId1148" Type="http://schemas.openxmlformats.org/officeDocument/2006/relationships/hyperlink" Target="https://uss96.ru/flancy-stalnye/flancy-ploskie-stalnye/flanec-ploskij-stalnoj-du-150-ru-10-tip-01-isp-v-gost-33259-2015/" TargetMode="External"/><Relationship Id="rId115" Type="http://schemas.openxmlformats.org/officeDocument/2006/relationships/hyperlink" Target="https://seltop.ru/zapchasti-catalog/smazka-50-ml_1615437509_bosch/" TargetMode="External"/><Relationship Id="rId157" Type="http://schemas.openxmlformats.org/officeDocument/2006/relationships/hyperlink" Target="https://samara.legrand-shop.com/raznoe/prohodnaya-klemma-s-vintovym-zajimom-legrand-viking-3-25-mm-siniy-037100" TargetMode="External"/><Relationship Id="rId322" Type="http://schemas.openxmlformats.org/officeDocument/2006/relationships/hyperlink" Target="https://www.mir-krepega.ru/prod/bolt-gost-7798-din-933-m-8h65-pr-8-8-ots/" TargetMode="External"/><Relationship Id="rId364" Type="http://schemas.openxmlformats.org/officeDocument/2006/relationships/hyperlink" Target="https://www.remeza24.ru/catalog/zapchasti_vintovye_kompressori_remeza/klapany/vsasyvayushchie_klapana/4180100800/" TargetMode="External"/><Relationship Id="rId767" Type="http://schemas.openxmlformats.org/officeDocument/2006/relationships/hyperlink" Target="https://torsion24.ru/catalog/gidravlika/shtutsery_i_fitingi/shtutser_prokhodnoy_s42_m42kh2.html" TargetMode="External"/><Relationship Id="rId974" Type="http://schemas.openxmlformats.org/officeDocument/2006/relationships/hyperlink" Target="https://www.pnevmoteh.ru/trubka-poliamidnaya-camozzi-trn-10-6-nx" TargetMode="External"/><Relationship Id="rId1008" Type="http://schemas.openxmlformats.org/officeDocument/2006/relationships/hyperlink" Target="https://samaraspectehnika.ru/p/655571932-filtroelement-mf-cre-100-fv1/" TargetMode="External"/><Relationship Id="rId1215" Type="http://schemas.openxmlformats.org/officeDocument/2006/relationships/hyperlink" Target="https://schneider-24.ru/product/sarel-shkaf-spacial-3d-600x600x250-s-platoy-ip66/" TargetMode="External"/><Relationship Id="rId61" Type="http://schemas.openxmlformats.org/officeDocument/2006/relationships/hyperlink" Target="https://www.chipdip.ru/product1/8002849365" TargetMode="External"/><Relationship Id="rId199" Type="http://schemas.openxmlformats.org/officeDocument/2006/relationships/hyperlink" Target="https://www.etm.ru/cat/nn/9694548?city=77" TargetMode="External"/><Relationship Id="rId571" Type="http://schemas.openxmlformats.org/officeDocument/2006/relationships/hyperlink" Target="https://market.yandex.ru/" TargetMode="External"/><Relationship Id="rId627" Type="http://schemas.openxmlformats.org/officeDocument/2006/relationships/hyperlink" Target="https://aliexpress.ru/item/4000123307071.html?sku_id=12000024098199220" TargetMode="External"/><Relationship Id="rId669" Type="http://schemas.openxmlformats.org/officeDocument/2006/relationships/hyperlink" Target="https://samara.kwt.market/air/osushiteli/refrizheratornyy-osushitel-gmp-adr-5/" TargetMode="External"/><Relationship Id="rId834" Type="http://schemas.openxmlformats.org/officeDocument/2006/relationships/hyperlink" Target="https://www.etm.ru/cat/nn/9912838?ysclid=lktrntu9e1645114107&amp;city=77" TargetMode="External"/><Relationship Id="rId876" Type="http://schemas.openxmlformats.org/officeDocument/2006/relationships/hyperlink" Target="https://cable.ru/belts/belts-xpc_2240_swr.php?ysclid=lkuxlsznfp664327689" TargetMode="External"/><Relationship Id="rId1257" Type="http://schemas.openxmlformats.org/officeDocument/2006/relationships/hyperlink" Target="https://a-k-c.su/product/CAMERON/P3403893-00416" TargetMode="External"/><Relationship Id="rId19" Type="http://schemas.openxmlformats.org/officeDocument/2006/relationships/hyperlink" Target="https://promelspb.ru/xcat/product/83698.html" TargetMode="External"/><Relationship Id="rId224" Type="http://schemas.openxmlformats.org/officeDocument/2006/relationships/hyperlink" Target="https://&#1079;&#1072;&#1087;&#1095;&#1072;&#1089;&#1090;&#1080;-&#1082;-&#1082;&#1086;&#1090;&#1083;&#1072;&#1084;.&#1088;&#1092;/bak-rasshiritelnyij-10-l.-lmb-39836720" TargetMode="External"/><Relationship Id="rId266" Type="http://schemas.openxmlformats.org/officeDocument/2006/relationships/hyperlink" Target="https://www.mir-krepega.ru/prod/bolt-iso-4017-din-933-m-12h55-10-9-b-p/" TargetMode="External"/><Relationship Id="rId431" Type="http://schemas.openxmlformats.org/officeDocument/2006/relationships/hyperlink" Target="https://k-flex-st.ru/catalog/k_fonik/k_fonik_st_gk/3664/" TargetMode="External"/><Relationship Id="rId473" Type="http://schemas.openxmlformats.org/officeDocument/2006/relationships/hyperlink" Target="https://kentek.ru/catalog/compressors/komb-blok/270.3825/" TargetMode="External"/><Relationship Id="rId529" Type="http://schemas.openxmlformats.org/officeDocument/2006/relationships/hyperlink" Target="https://www.avito.ru/samara/remont_i_stroitelstvo/aerozolnaya_kraska_graffiti_montana_arton_mtn_94_1874659913" TargetMode="External"/><Relationship Id="rId680" Type="http://schemas.openxmlformats.org/officeDocument/2006/relationships/hyperlink" Target="https://www.etm.ru/cat/nn/773494" TargetMode="External"/><Relationship Id="rId736" Type="http://schemas.openxmlformats.org/officeDocument/2006/relationships/hyperlink" Target="https://samara.leroymerlin.ru/product/manzheta-perehodnaya-trehlepestkovaya-simtek-25x50-mm-cvet-chernyy-12627310/" TargetMode="External"/><Relationship Id="rId901" Type="http://schemas.openxmlformats.org/officeDocument/2006/relationships/hyperlink" Target="https://premium-vozduh.ru/product/96170/?ysclid=lkuz2dazpn610456040" TargetMode="External"/><Relationship Id="rId1061" Type="http://schemas.openxmlformats.org/officeDocument/2006/relationships/hyperlink" Target="https://aliexpress.ru/item/1005005372386220.html?sku_id=12000032786984515" TargetMode="External"/><Relationship Id="rId1117" Type="http://schemas.openxmlformats.org/officeDocument/2006/relationships/hyperlink" Target="https://satom.ru/k/fiting-1-8/" TargetMode="External"/><Relationship Id="rId1159" Type="http://schemas.openxmlformats.org/officeDocument/2006/relationships/hyperlink" Target="https://www.kirelis.ru/catalog/homyty/provolochnye/id_28176/" TargetMode="External"/><Relationship Id="rId30" Type="http://schemas.openxmlformats.org/officeDocument/2006/relationships/hyperlink" Target="https://www.etm.ru/cat/nn/9728853?city=77" TargetMode="External"/><Relationship Id="rId126" Type="http://schemas.openxmlformats.org/officeDocument/2006/relationships/hyperlink" Target="https://www.kirelis.ru/catalog/rukava-rvd/id_39890/" TargetMode="External"/><Relationship Id="rId168" Type="http://schemas.openxmlformats.org/officeDocument/2006/relationships/hyperlink" Target="https://aredi.ru/kontaktor_20a_siemens_3tf40_11e_3tf4011_0b_24vdc_10036343179.html" TargetMode="External"/><Relationship Id="rId333" Type="http://schemas.openxmlformats.org/officeDocument/2006/relationships/hyperlink" Target="https://schneider-russia.com/kontrol-klimata/ventilyaciya-vozduha/vypusknaya-reshetka-125h125-cvet-ral7035" TargetMode="External"/><Relationship Id="rId540" Type="http://schemas.openxmlformats.org/officeDocument/2006/relationships/hyperlink" Target="https://eltix.ru/item/krishka-bok-apfn-10-35-blau" TargetMode="External"/><Relationship Id="rId778" Type="http://schemas.openxmlformats.org/officeDocument/2006/relationships/hyperlink" Target="https://store.rvdural.ru/fitingi/fitingi-dkos/fitingi-dkos-0-g/fiting-dn-32-dkos-52h2-38-0-g-20512-52-20t/" TargetMode="External"/><Relationship Id="rId943" Type="http://schemas.openxmlformats.org/officeDocument/2006/relationships/hyperlink" Target="https://samara.tarabaza.ru/catalog/emkosti/1373/" TargetMode="External"/><Relationship Id="rId985" Type="http://schemas.openxmlformats.org/officeDocument/2006/relationships/hyperlink" Target="https://sam.loudsound.ru/catalog/teplo_shumoizolyatsiya/stp_izoton_lm_20/" TargetMode="External"/><Relationship Id="rId1019" Type="http://schemas.openxmlformats.org/officeDocument/2006/relationships/hyperlink" Target="https://www.port3.ru/info/FINWHALE/LF105" TargetMode="External"/><Relationship Id="rId1170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72" Type="http://schemas.openxmlformats.org/officeDocument/2006/relationships/hyperlink" Target="https://www.elektro.ru/product/kontaktor_pmu_9a_220v_50gts_pmu0910_te/" TargetMode="External"/><Relationship Id="rId375" Type="http://schemas.openxmlformats.org/officeDocument/2006/relationships/hyperlink" Target="https://spb.aton40.ru/product/gayka-shestigrannaya-m27-8-0-ots-gost5915-70-3-sht-/" TargetMode="External"/><Relationship Id="rId582" Type="http://schemas.openxmlformats.org/officeDocument/2006/relationships/hyperlink" Target="https://filter-mann.ru/katalog/maslyanie-filtri-mann/wd-940" TargetMode="External"/><Relationship Id="rId638" Type="http://schemas.openxmlformats.org/officeDocument/2006/relationships/hyperlink" Target="https://www.etm.ru/cat/nn/9755317" TargetMode="External"/><Relationship Id="rId803" Type="http://schemas.openxmlformats.org/officeDocument/2006/relationships/hyperlink" Target="https://www.kirelis.ru/catalog/rukava-rvd/id_39892/?ysclid=lktq8doevy347265637" TargetMode="External"/><Relationship Id="rId845" Type="http://schemas.openxmlformats.org/officeDocument/2006/relationships/hyperlink" Target="https://cable.ru/low-voltage/low-voltage-rele_teplovoe_rtn_1321_12_18a_tdm_electric_sq0712_0010.php?ysclid=lktrv82il442149985" TargetMode="External"/><Relationship Id="rId1030" Type="http://schemas.openxmlformats.org/officeDocument/2006/relationships/hyperlink" Target="https://cf7.ru/Shop/&#1088;&#1086;&#1089;&#1089;&#1080;&#1103;/filtry/FC14-fc-14-filtr-vozdushnyj-salona-2180-lada-vesta-largus-logan-sandero-s-2012-g-legion" TargetMode="External"/><Relationship Id="rId1226" Type="http://schemas.openxmlformats.org/officeDocument/2006/relationships/hyperlink" Target="https://www.vseinstrumenti.ru/product/metallicheskij-korpus-era-schurn-1-6zo-1-76-uhl3-ip31-b0030179-1141941/" TargetMode="External"/><Relationship Id="rId3" Type="http://schemas.openxmlformats.org/officeDocument/2006/relationships/hyperlink" Target="https://finder-relay.ru/katalog/products/promezhutochnye-rele/-40-serija-miniatjurnye-pcb-rele/-95-serija-rozetki-i-aksessuary/-9505-rozetka-dlja-rele-serii" TargetMode="External"/><Relationship Id="rId235" Type="http://schemas.openxmlformats.org/officeDocument/2006/relationships/hyperlink" Target="https://kitparts.ru/zapchasti/great-wall/great-wall-peri/panel-diffuzora-ramki-radiatora-pravaya-5514012-m00/" TargetMode="External"/><Relationship Id="rId277" Type="http://schemas.openxmlformats.org/officeDocument/2006/relationships/hyperlink" Target="https://www.mir-krepega.ru/prod/bolt-gost-7798-din-933-m-16h50-pr-8-8-ots/" TargetMode="External"/><Relationship Id="rId400" Type="http://schemas.openxmlformats.org/officeDocument/2006/relationships/hyperlink" Target="https://gruzovic.ru/catalogue/groups/elektrooborudovanie/dvigatel_zil130_bez_start_generat_kompr_vozd_fra.html" TargetMode="External"/><Relationship Id="rId442" Type="http://schemas.openxmlformats.org/officeDocument/2006/relationships/hyperlink" Target="https://cable.ru/cable/marka-kipvevng_a_ls_7x2x0_78.php" TargetMode="External"/><Relationship Id="rId484" Type="http://schemas.openxmlformats.org/officeDocument/2006/relationships/hyperlink" Target="https://olnisa.ru/sklad/kontaktor/lc1d25m7-kontaktor-schneider-electric/?utm_source=yandex&amp;utm_medium=cpc&amp;utm_campaign=Sklad_K-" TargetMode="External"/><Relationship Id="rId705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887" Type="http://schemas.openxmlformats.org/officeDocument/2006/relationships/hyperlink" Target="https://www.vseinstrumenti.ru/product/samorez-dlya-sendvich-paneli-evropartner-zn-6-3-5-5x105-1sht-0-0050-0-1574773/" TargetMode="External"/><Relationship Id="rId1072" Type="http://schemas.openxmlformats.org/officeDocument/2006/relationships/hyperlink" Target="https://china.org.ru/product/ru/60796876290" TargetMode="External"/><Relationship Id="rId1128" Type="http://schemas.openxmlformats.org/officeDocument/2006/relationships/hyperlink" Target="https://samara.pulscen.ru/products/flanets_stalnoy_d_vnutr_80_ru40_tip_vorotnikovy_otvetny_gost_33259_2015_236480241" TargetMode="External"/><Relationship Id="rId137" Type="http://schemas.openxmlformats.org/officeDocument/2006/relationships/hyperlink" Target="https://shopozz.ru/items/185740254986--festo-m56-frm-12-distributor-block-with-pev-14-b-m12-festo-pressure-switch-" TargetMode="External"/><Relationship Id="rId302" Type="http://schemas.openxmlformats.org/officeDocument/2006/relationships/hyperlink" Target="https://www.mir-krepega.ru/prod/bolt-gost-7798-din-933-m-6h20-pr-8-8-ots/" TargetMode="External"/><Relationship Id="rId344" Type="http://schemas.openxmlformats.org/officeDocument/2006/relationships/hyperlink" Target="https://airmash.org/odnostupenchatyj-vintovoj-blok-sca-25-gr-47-43" TargetMode="External"/><Relationship Id="rId691" Type="http://schemas.openxmlformats.org/officeDocument/2006/relationships/hyperlink" Target="https://directlot.ru/lot.php?id=242243" TargetMode="External"/><Relationship Id="rId747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789" Type="http://schemas.openxmlformats.org/officeDocument/2006/relationships/hyperlink" Target="https://supl.biz/rama-kompressora-43-42-87-019-040-p10078824/" TargetMode="External"/><Relationship Id="rId912" Type="http://schemas.openxmlformats.org/officeDocument/2006/relationships/hyperlink" Target="https://premium-vozduh.ru/product/427900041016/?ysclid=lkuzestgxa548657016" TargetMode="External"/><Relationship Id="rId954" Type="http://schemas.openxmlformats.org/officeDocument/2006/relationships/hyperlink" Target="https://lunda.ru/catalog/category/c789/product/trojnik_12075.html" TargetMode="External"/><Relationship Id="rId996" Type="http://schemas.openxmlformats.org/officeDocument/2006/relationships/hyperlink" Target="https://air-tek.ru/filtry-dlya-kompressorov/filtroelementy-magistralnyh-filtrov/filtroelementy-friulair/filtroelementy-friulair-ft/filtroelementy-friulair-ft-ts/filtroelement-friulair-fts030-ts030" TargetMode="External"/><Relationship Id="rId41" Type="http://schemas.openxmlformats.org/officeDocument/2006/relationships/hyperlink" Target="https://www.chipdip.ru/product0/8011910643" TargetMode="External"/><Relationship Id="rId83" Type="http://schemas.openxmlformats.org/officeDocument/2006/relationships/hyperlink" Target="https://insat.ru/prices/info.php?pid=6724" TargetMode="External"/><Relationship Id="rId179" Type="http://schemas.openxmlformats.org/officeDocument/2006/relationships/hyperlink" Target="https://euro-avtomatika.ru/product/schneider-electric-avt-vykl-ic60n-2p-4a-c-art-a9f74204/" TargetMode="External"/><Relationship Id="rId386" Type="http://schemas.openxmlformats.org/officeDocument/2006/relationships/hyperlink" Target="https://vin-tel.ru/catalog/vozdukhovody/gibkie/neizolirovannyy/gibkiy_vozdukhovod_neizolirovannyy_125_10m/" TargetMode="External"/><Relationship Id="rId551" Type="http://schemas.openxmlformats.org/officeDocument/2006/relationships/hyperlink" Target="https://pek24.ru/k_kabel_kanal_perforirovannyy_40kh25_l2000_transcab_leg_636105.html" TargetMode="External"/><Relationship Id="rId593" Type="http://schemas.openxmlformats.org/officeDocument/2006/relationships/hyperlink" Target="https://samara.mera-tek.ru/catalog/manometry/da2005sgu3-ekm-1-3-kgs-sm2-kl-1-5-isp-v/" TargetMode="External"/><Relationship Id="rId607" Type="http://schemas.openxmlformats.org/officeDocument/2006/relationships/hyperlink" Target="https://www.etm.ru/cat/nn/1751662" TargetMode="External"/><Relationship Id="rId649" Type="http://schemas.openxmlformats.org/officeDocument/2006/relationships/hyperlink" Target="https://pkgt.ru/catalog/nasosy/nasosy-ruchnye-gidravlicheskie-odnostupenchatye/nasos-ruchnoj-gidravlicheskij-nrg-7010-1" TargetMode="External"/><Relationship Id="rId814" Type="http://schemas.openxmlformats.org/officeDocument/2006/relationships/hyperlink" Target="https://store.rvdural.ru/rvd-v-sbore/rvd-50-8-800-dk-64x2-0-g-dk-64x2-0-g-0/" TargetMode="External"/><Relationship Id="rId856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181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1237" Type="http://schemas.openxmlformats.org/officeDocument/2006/relationships/hyperlink" Target="https://megavolt-shop.ru/catalog" TargetMode="External"/><Relationship Id="rId190" Type="http://schemas.openxmlformats.org/officeDocument/2006/relationships/hyperlink" Target="https://shop.systeme.ru/katalog-tovarov/avtomaty-i-shchity/avtomaticheskie-vyklyuchateli/avt-vykl-ic60n-3p-2a-c.html" TargetMode="External"/><Relationship Id="rId204" Type="http://schemas.openxmlformats.org/officeDocument/2006/relationships/hyperlink" Target="https://www.etm.ru/cat/nn/9706735" TargetMode="External"/><Relationship Id="rId246" Type="http://schemas.openxmlformats.org/officeDocument/2006/relationships/hyperlink" Target="https://www.mir-krepega.ru/prod/bolt-din-931-m-6x35-10-9-tsink/" TargetMode="External"/><Relationship Id="rId288" Type="http://schemas.openxmlformats.org/officeDocument/2006/relationships/hyperlink" Target="https://metizium.ru/product/bolt-s-shestigrannoy-golovkoy-gost-7798-70-7805-70-22x85" TargetMode="External"/><Relationship Id="rId411" Type="http://schemas.openxmlformats.org/officeDocument/2006/relationships/hyperlink" Target="https://gaziteplo.ru/goods/zaglushka_1_g_nikel/" TargetMode="External"/><Relationship Id="rId453" Type="http://schemas.openxmlformats.org/officeDocument/2006/relationships/hyperlink" Target="https://efind.ru/offer/&#1044;&#1050;&#1057;10-100-&#1040;%2F&#1041;-3" TargetMode="External"/><Relationship Id="rId509" Type="http://schemas.openxmlformats.org/officeDocument/2006/relationships/hyperlink" Target="https://aquaground.ru/product/koroba-dlya-klapanov/korob-yunior/" TargetMode="External"/><Relationship Id="rId660" Type="http://schemas.openxmlformats.org/officeDocument/2006/relationships/hyperlink" Target="https://c-mz.ru/index.php/krovelnye-derzhateli-provodnika/ploskaya-krovlya/product/view/37/534" TargetMode="External"/><Relationship Id="rId898" Type="http://schemas.openxmlformats.org/officeDocument/2006/relationships/hyperlink" Target="https://www.etm.ru/cat/nn/4711236" TargetMode="External"/><Relationship Id="rId1041" Type="http://schemas.openxmlformats.org/officeDocument/2006/relationships/hyperlink" Target="https://privod-ufa.ru/smc/ustrojstva-podgotovki-szhatogo-vozdukha/magistralnye-filtry/magistralnye-filtry-aff/aff2c-22c-aff37b-75b-magistralnyj-filtr/aff8c-f04d-t-magistralnyj-filtr-s-indikatorom-g-12-1500-lmin-detail" TargetMode="External"/><Relationship Id="rId1083" Type="http://schemas.openxmlformats.org/officeDocument/2006/relationships/hyperlink" Target="https://premium-vozduh.ru/product/c2375/" TargetMode="External"/><Relationship Id="rId1139" Type="http://schemas.openxmlformats.org/officeDocument/2006/relationships/hyperlink" Target="https://uss96.ru/flancy-stalnye/flancy-vorotnikovye-stalnye/flanec-stalnoj-vorotnikovyj-du-80-ru-40-tip-11-isp-v-gost-33259-2015/" TargetMode="External"/><Relationship Id="rId106" Type="http://schemas.openxmlformats.org/officeDocument/2006/relationships/hyperlink" Target="https://www.dkcmarket.ru/38044hdz.html" TargetMode="External"/><Relationship Id="rId313" Type="http://schemas.openxmlformats.org/officeDocument/2006/relationships/hyperlink" Target="https://www.mir-krepega.ru/prod/bolt-din-6921-m-6h25-8-8-ots/" TargetMode="External"/><Relationship Id="rId495" Type="http://schemas.openxmlformats.org/officeDocument/2006/relationships/hyperlink" Target="https://www.etk-s.ru/katalog/nizkovoltnoe-oborudovanie/puskateli-kontaktory/Kontaktor_elektromagnitnii_KME_6511_65A_220V_1NOplus1NZ_30kVt_IP20_EKF_up_20" TargetMode="External"/><Relationship Id="rId716" Type="http://schemas.openxmlformats.org/officeDocument/2006/relationships/hyperlink" Target="https://www.ozon.ru/product/perehodnik-3-4-n-1v-06085l-terma-523933200/?sh=993azsmX7Q" TargetMode="External"/><Relationship Id="rId758" Type="http://schemas.openxmlformats.org/officeDocument/2006/relationships/hyperlink" Target="https://torsion24.ru/catalog/gidravlika/shtutsery_i_fitingi/shtutser_prokhodnoy_s42_m42kh2.html" TargetMode="External"/><Relationship Id="rId923" Type="http://schemas.openxmlformats.org/officeDocument/2006/relationships/hyperlink" Target="https://lunda.ru/catalog/category/c13200/product/separator_20408.html?ysclid=lkv0gn3dpm633097262" TargetMode="External"/><Relationship Id="rId965" Type="http://schemas.openxmlformats.org/officeDocument/2006/relationships/hyperlink" Target="https://dkc-msk.ru/products/truba-pa-6-gofr-dn7mm-pv-2-dvn-6-8-mm-dnar-10-1-mm-tsvet-chyernyy-pa600710f2/" TargetMode="External"/><Relationship Id="rId1150" Type="http://schemas.openxmlformats.org/officeDocument/2006/relationships/hyperlink" Target="https://uss96.ru/flancy-stalnye/flancy-ploskie-stalnye/flanec-ploskij-stalnoj-du-150-ru-10-tip-01-isp-v-gost-33259-2015/" TargetMode="External"/><Relationship Id="rId10" Type="http://schemas.openxmlformats.org/officeDocument/2006/relationships/hyperlink" Target="https://www.vseinstrumenti.ru/product/katushka-k-kmi-iek-25-32a-230v-kkm20d-ku-230-1326481/" TargetMode="External"/><Relationship Id="rId52" Type="http://schemas.openxmlformats.org/officeDocument/2006/relationships/hyperlink" Target="https://www.promelec.ru/product/2089162/" TargetMode="External"/><Relationship Id="rId94" Type="http://schemas.openxmlformats.org/officeDocument/2006/relationships/hyperlink" Target="https://www.minimaks.ru/product/kronshteyn-odinochnyy-dbm-41x21-mm-osn-300-kod-bbp2130-dkc/" TargetMode="External"/><Relationship Id="rId148" Type="http://schemas.openxmlformats.org/officeDocument/2006/relationships/hyperlink" Target="https://finder-relay.ru/katalog/products/rozetki-i-moduli/-93-serija-rozetki-i-aksessuary/-09308-09308-8-poljusnaja-shinka" TargetMode="External"/><Relationship Id="rId355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397" Type="http://schemas.openxmlformats.org/officeDocument/2006/relationships/hyperlink" Target="https://lunda.ru/catalog/category/c13253/product/datchik-wika_1750.html?ysclid=ll0q8bpg2o176251690" TargetMode="External"/><Relationship Id="rId520" Type="http://schemas.openxmlformats.org/officeDocument/2006/relationships/hyperlink" Target="https://samara.proconsim.ru/product/111100044/" TargetMode="External"/><Relationship Id="rId562" Type="http://schemas.openxmlformats.org/officeDocument/2006/relationships/hyperlink" Target="https://weidmuller-rus.ru/markirovka/1568261738-markirovka-pa2-4-tsifra-dlya-provoda-4-10mmkv-tsvet-jeltyj-kat-250sht-weidmueller" TargetMode="External"/><Relationship Id="rId618" Type="http://schemas.openxmlformats.org/officeDocument/2006/relationships/hyperlink" Target="https://shop220.ru/50225-mufta-truba-korobka-ip67-m25h15-d25mm-dkc.htm" TargetMode="External"/><Relationship Id="rId825" Type="http://schemas.openxmlformats.org/officeDocument/2006/relationships/hyperlink" Target="https://store.rvdural.ru/rvd-v-sbore/rvd-50-8-800-dk-64x2-0-g-dk-64x2-0-g-0/" TargetMode="External"/><Relationship Id="rId1192" Type="http://schemas.openxmlformats.org/officeDocument/2006/relationships/hyperlink" Target="https://www.vseinstrumenti.ru/product/ploskaya-shajba-goskrep-din125-m5-50-sht-6-0039570-1278026/" TargetMode="External"/><Relationship Id="rId1206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1248" Type="http://schemas.openxmlformats.org/officeDocument/2006/relationships/hyperlink" Target="https://yunimag.ru/goods/270173-transformator-svarochnyy-tdm-400-su.html" TargetMode="External"/><Relationship Id="rId215" Type="http://schemas.openxmlformats.org/officeDocument/2006/relationships/hyperlink" Target="https://www.ebay.com/itm/FLUID-POWER-ENERGY-A1110V-UNMP-/233324048702" TargetMode="External"/><Relationship Id="rId257" Type="http://schemas.openxmlformats.org/officeDocument/2006/relationships/hyperlink" Target="https://www.mir-krepega.ru/prod/bolt-gost-7798-din-933-m-12h120-pr-8-8-ots/" TargetMode="External"/><Relationship Id="rId422" Type="http://schemas.openxmlformats.org/officeDocument/2006/relationships/hyperlink" Target="https://letfix.ru/shop/fasteners/rivets/stand_uvel_bort_kombin_al_stal_4-8x10.html" TargetMode="External"/><Relationship Id="rId464" Type="http://schemas.openxmlformats.org/officeDocument/2006/relationships/hyperlink" Target="https://shop220.ru/yzn20-035-k52-klemmnik-iek-zni-35pen-35mm2-125a-zhelto-zelenyy-10sht-v-upak.htm" TargetMode="External"/><Relationship Id="rId867" Type="http://schemas.openxmlformats.org/officeDocument/2006/relationships/hyperlink" Target="http://www.5kuhni.ru/furnitura-dlya-kuhni/ventilyacionnaya-reshetka-80h480-alyuminiy?ysclid=lkuv63suhe363332529" TargetMode="External"/><Relationship Id="rId1010" Type="http://schemas.openxmlformats.org/officeDocument/2006/relationships/hyperlink" Target="https://samaraspectehnika.ru/p/655571932-filtroelement-mf-cre-100-fv1/" TargetMode="External"/><Relationship Id="rId1052" Type="http://schemas.openxmlformats.org/officeDocument/2006/relationships/hyperlink" Target="https://stellashop.ru/product/4000128968348" TargetMode="External"/><Relationship Id="rId1094" Type="http://schemas.openxmlformats.org/officeDocument/2006/relationships/hyperlink" Target="https://www.ozon.ru/product/filtr-toplivnyy-bosch-f026403006-f3006-vag-06-434479980/?sh=r_U_As3szw" TargetMode="External"/><Relationship Id="rId1108" Type="http://schemas.openxmlformats.org/officeDocument/2006/relationships/hyperlink" Target="https://td-import.ru/zapchasti-dlya-stroitelnoj-tehniki/filtr-vozdushnyj-13065278-4110002321001" TargetMode="External"/><Relationship Id="rId299" Type="http://schemas.openxmlformats.org/officeDocument/2006/relationships/hyperlink" Target="https://www.mir-krepega.ru/prod/bolt-gost-7798-din-933-m-6h16-pr-8-8-ots/" TargetMode="External"/><Relationship Id="rId727" Type="http://schemas.openxmlformats.org/officeDocument/2006/relationships/hyperlink" Target="https://prom63.ru/product/span-014138bar" TargetMode="External"/><Relationship Id="rId934" Type="http://schemas.openxmlformats.org/officeDocument/2006/relationships/hyperlink" Target="https://vd-dizel.ru/teploobmennik-32.19.00.00-005sb.html?ysclid=lkv0xs3wdq505002551" TargetMode="External"/><Relationship Id="rId63" Type="http://schemas.openxmlformats.org/officeDocument/2006/relationships/hyperlink" Target="https://euro-avtomatika.ru/product/phoenix-contact-404017-ak-4-soedinitelnye-klemmy/" TargetMode="External"/><Relationship Id="rId159" Type="http://schemas.openxmlformats.org/officeDocument/2006/relationships/hyperlink" Target="https://ledgoods.ru/ehlektrotekhnika/ehlektrotekhnicheskie-klemmy/shtekery-s-zazhimami-dlya-bystrogo-montazha/2761499-shinnyj-shteker-d-sub-subcon-9-f-sh/" TargetMode="External"/><Relationship Id="rId366" Type="http://schemas.openxmlformats.org/officeDocument/2006/relationships/hyperlink" Target="https://tophydro.ru/goods/22041514/klapan-rh-5-v" TargetMode="External"/><Relationship Id="rId573" Type="http://schemas.openxmlformats.org/officeDocument/2006/relationships/hyperlink" Target="https://www.vseinstrumenti.ru/product/motornoe-maslo-lukojl-avangard-ekstra-polusinteticheskoe-sae-10w-40-api-ch-4-cg-4-sj-5-l-1552390-3059294/" TargetMode="External"/><Relationship Id="rId780" Type="http://schemas.openxmlformats.org/officeDocument/2006/relationships/hyperlink" Target="https://store.rvdural.ru/fitingi/fitingi-dkos/fitingi-dkos-0-g/fiting-dn-32-dkos-52h2-38-0-g-20512-52-20t/" TargetMode="External"/><Relationship Id="rId1217" Type="http://schemas.openxmlformats.org/officeDocument/2006/relationships/hyperlink" Target="https://leroymerlin.ru/" TargetMode="External"/><Relationship Id="rId226" Type="http://schemas.openxmlformats.org/officeDocument/2006/relationships/hyperlink" Target="https://samara.autotc.ru/product/1000138189/" TargetMode="External"/><Relationship Id="rId433" Type="http://schemas.openxmlformats.org/officeDocument/2006/relationships/hyperlink" Target="https://www.directelectric.ru/catalog/product/187434/" TargetMode="External"/><Relationship Id="rId878" Type="http://schemas.openxmlformats.org/officeDocument/2006/relationships/hyperlink" Target="https://www.chipdip.ru/product0/8422127408" TargetMode="External"/><Relationship Id="rId1063" Type="http://schemas.openxmlformats.org/officeDocument/2006/relationships/hyperlink" Target="https://bernel.ru/mp351" TargetMode="External"/><Relationship Id="rId640" Type="http://schemas.openxmlformats.org/officeDocument/2006/relationships/hyperlink" Target="https://www.etm.ru/cat/nn/9761401" TargetMode="External"/><Relationship Id="rId738" Type="http://schemas.openxmlformats.org/officeDocument/2006/relationships/hyperlink" Target="https://&#1082;&#1086;&#1084;&#1087;&#1077;&#1085;&#1089;&#1072;&#1090;&#1086;&#1088;&#1099;.&#1088;&#1092;/katalog/vibrovstavki-flancevye/vibrovstavka-flancevaya-du250-ru10/" TargetMode="External"/><Relationship Id="rId945" Type="http://schemas.openxmlformats.org/officeDocument/2006/relationships/hyperlink" Target="https://enstab.ru/transformatory-naprjazhenija/odnofaznie-transformatori-osm/osm1-1-0-380-220?utm_source=direct&amp;utm_campaign=trans-osm1&amp;utm_medium=cpc&amp;yclid=2946656858654900223" TargetMode="External"/><Relationship Id="rId74" Type="http://schemas.openxmlformats.org/officeDocument/2006/relationships/hyperlink" Target="https://tdmelectric.ru/collection/kontaktory-kmn-2/product/kmn-46512-65a-230vas3-1no1nz-tdm-2" TargetMode="External"/><Relationship Id="rId377" Type="http://schemas.openxmlformats.org/officeDocument/2006/relationships/hyperlink" Target="https://www.svarkatrade.ru/goods/29332723-svarochny_generator_gd_4002_400a_gd_4004" TargetMode="External"/><Relationship Id="rId500" Type="http://schemas.openxmlformats.org/officeDocument/2006/relationships/hyperlink" Target="https://plastikgrad.ru/product/korob-s-vydvizhnym-jashhikom-c-2/" TargetMode="External"/><Relationship Id="rId584" Type="http://schemas.openxmlformats.org/officeDocument/2006/relationships/hyperlink" Target="https://msk.kwt.market/air/osushiteli/osushitel-vozdukha-sila-aokhrm-1-56/" TargetMode="External"/><Relationship Id="rId805" Type="http://schemas.openxmlformats.org/officeDocument/2006/relationships/hyperlink" Target="https://samara.mtrservis.ru/rukava-vysokogo-davleniya-rvd/v-sbore/rvd-25-500-dk-m42kh20---2sn/?ysclid=lktq9qgi64258281360" TargetMode="External"/><Relationship Id="rId1130" Type="http://schemas.openxmlformats.org/officeDocument/2006/relationships/hyperlink" Target="https://uss96.ru/flancy-stalnye/flancy-ploskie-stalnye/flanec-ploskij-stalnoj-du-125-ru-16-tip-01-isp-v-gost-33259-2015/" TargetMode="External"/><Relationship Id="rId1228" Type="http://schemas.openxmlformats.org/officeDocument/2006/relationships/hyperlink" Target="https://sila380.ru/elektrodvigatel-air-132-m4-11-kvt-1500-ob-min-1081" TargetMode="External"/><Relationship Id="rId5" Type="http://schemas.openxmlformats.org/officeDocument/2006/relationships/hyperlink" Target="https://samara.cable.ru/cable/marka-kipvevng_a_ls_4x2x0_78.php" TargetMode="External"/><Relationship Id="rId237" Type="http://schemas.openxmlformats.org/officeDocument/2006/relationships/hyperlink" Target="https://krepcom.ru/catalog/bolty-razdel/vint_bolt_din_912_m10kh65_klass_prochnosti_8_8.htm" TargetMode="External"/><Relationship Id="rId791" Type="http://schemas.openxmlformats.org/officeDocument/2006/relationships/hyperlink" Target="https://www.etm.ru/cat/nn/9631411" TargetMode="External"/><Relationship Id="rId889" Type="http://schemas.openxmlformats.org/officeDocument/2006/relationships/hyperlink" Target="https://www.vseinstrumenti.ru/?ysclid=ll0wvo5up4836293154" TargetMode="External"/><Relationship Id="rId1074" Type="http://schemas.openxmlformats.org/officeDocument/2006/relationships/hyperlink" Target="https://bernel.ru/611111405" TargetMode="External"/><Relationship Id="rId444" Type="http://schemas.openxmlformats.org/officeDocument/2006/relationships/hyperlink" Target="https://www.etm.ru/cat/nn/6726708?city=77" TargetMode="External"/><Relationship Id="rId651" Type="http://schemas.openxmlformats.org/officeDocument/2006/relationships/hyperlink" Target="https://pprcshop.ru/product/obratnyiy-klapan-1-1-2/" TargetMode="External"/><Relationship Id="rId749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290" Type="http://schemas.openxmlformats.org/officeDocument/2006/relationships/hyperlink" Target="https://samara.aton40.ru/product/bolt-m24kh160-8-8-gost-7798-70-1-sht-/" TargetMode="External"/><Relationship Id="rId304" Type="http://schemas.openxmlformats.org/officeDocument/2006/relationships/hyperlink" Target="https://www.mir-krepega.ru/prod/bolt-gost-7798-din-931-m-6h25-8-8-ots/" TargetMode="External"/><Relationship Id="rId388" Type="http://schemas.openxmlformats.org/officeDocument/2006/relationships/hyperlink" Target="https://pipe-etk.ru/product/truba-gofrirovannaya-zashchitnaya-dvustennaya-diametr-200-mm/" TargetMode="External"/><Relationship Id="rId511" Type="http://schemas.openxmlformats.org/officeDocument/2006/relationships/hyperlink" Target="https://iek-rus.ru/korobka-raspayachnaya-km41233-dlya-otkrytoj-provodki-100h100/" TargetMode="External"/><Relationship Id="rId609" Type="http://schemas.openxmlformats.org/officeDocument/2006/relationships/hyperlink" Target="https://samara.proconsim.ru/product/212100814/" TargetMode="External"/><Relationship Id="rId956" Type="http://schemas.openxmlformats.org/officeDocument/2006/relationships/hyperlink" Target="https://www.pnevmoteh.ru/troynik-s-nakidnymi-gaykami-camozzi-1540-12-10" TargetMode="External"/><Relationship Id="rId1141" Type="http://schemas.openxmlformats.org/officeDocument/2006/relationships/hyperlink" Target="https://uss96.ru/flancy-stalnye/flancy-ploskie-stalnye/flanec-ploskij-stalnoj-du-15-ru-10-tip-01-isp-v-gost-33259-2015/" TargetMode="External"/><Relationship Id="rId1239" Type="http://schemas.openxmlformats.org/officeDocument/2006/relationships/hyperlink" Target="https://sila380.ru/elektrodvigatel-air-250-m6-55-kvt-1000-ob-min-2081" TargetMode="External"/><Relationship Id="rId85" Type="http://schemas.openxmlformats.org/officeDocument/2006/relationships/hyperlink" Target="https://dn.ru/sharovyi-kran/teplosnabzhenie/flantcevyi-kran/standartnyi/ld/strizh/dn100" TargetMode="External"/><Relationship Id="rId150" Type="http://schemas.openxmlformats.org/officeDocument/2006/relationships/hyperlink" Target="https://finder-relay.ru/katalog/products/rozetki-i-moduli/-93-serija-rozetki-i-aksessuary/-93510240-93510240-rozetka-dlja-rele" TargetMode="External"/><Relationship Id="rId595" Type="http://schemas.openxmlformats.org/officeDocument/2006/relationships/hyperlink" Target="https://samara.mera-tek.ru/catalog/manometry/da2005sgu3-ekm-1-3-kgs-sm2-kl-1-5-isp-v/" TargetMode="External"/><Relationship Id="rId816" Type="http://schemas.openxmlformats.org/officeDocument/2006/relationships/hyperlink" Target="https://store.rvdural.ru/rvd-v-sbore/rvd-50-8-800-dk-64x2-0-g-dk-64x2-0-g-0/" TargetMode="External"/><Relationship Id="rId1001" Type="http://schemas.openxmlformats.org/officeDocument/2006/relationships/hyperlink" Target="https://avtocomplekt.ru/catalog/tsn/element-filtruyucshij-ochistki-vozduha-komplekt-citron-725-1109560-20.html" TargetMode="External"/><Relationship Id="rId248" Type="http://schemas.openxmlformats.org/officeDocument/2006/relationships/hyperlink" Target="https://www.mir-krepega.ru/prod/bolt-din-931-m-6x40-10-9-tsink/" TargetMode="External"/><Relationship Id="rId455" Type="http://schemas.openxmlformats.org/officeDocument/2006/relationships/hyperlink" Target="https://fwater.ru/catalog/predokhranitelnaya_armatura/klapany_obratnye/valtec_41/klapan_obratnyy_2_pruzhinnyy_nikelirovannyy_valtec_/" TargetMode="External"/><Relationship Id="rId662" Type="http://schemas.openxmlformats.org/officeDocument/2006/relationships/hyperlink" Target="https://prompnevmatika.ru/rashodniki-i-zapchasti/k-kompressoram-vysokogo-davleniya/komplekty-zapchastej/komplekt-zip-dlya-srednego-remonta-kompressora-vshv-3100" TargetMode="External"/><Relationship Id="rId1085" Type="http://schemas.openxmlformats.org/officeDocument/2006/relationships/hyperlink" Target="https://bb-engineering.ru/podgotovka-szhatogo-vozduha/filtry/filtry-serii-eaf/filtr-b-and-b-pneumatics-eaf2000-02/" TargetMode="External"/><Relationship Id="rId12" Type="http://schemas.openxmlformats.org/officeDocument/2006/relationships/hyperlink" Target="https://www.promelec.ru/product/2079812/" TargetMode="External"/><Relationship Id="rId108" Type="http://schemas.openxmlformats.org/officeDocument/2006/relationships/hyperlink" Target="https://iek-rus.ru/lampa-ad16ds-led-matrica-d-16mm-krasnyj-24v-ac-dc-iek/" TargetMode="External"/><Relationship Id="rId315" Type="http://schemas.openxmlformats.org/officeDocument/2006/relationships/hyperlink" Target="https://www.mir-krepega.ru/prod/bolt-gost-7798-din-931-m-8h30-8-8-ots/" TargetMode="External"/><Relationship Id="rId522" Type="http://schemas.openxmlformats.org/officeDocument/2006/relationships/hyperlink" Target="https://electro43.ru/product/kronshtejn-dlja-lcd-led-orbita-s110-14-24-40/" TargetMode="External"/><Relationship Id="rId967" Type="http://schemas.openxmlformats.org/officeDocument/2006/relationships/hyperlink" Target="https://samara.snabtechmet.ru/product/truba_orebrennaja_stal_20_63-5h6_mm/" TargetMode="External"/><Relationship Id="rId1152" Type="http://schemas.openxmlformats.org/officeDocument/2006/relationships/hyperlink" Target="https://filters-dsts.ru/filters/get-item/?item_number=P554105" TargetMode="External"/><Relationship Id="rId96" Type="http://schemas.openxmlformats.org/officeDocument/2006/relationships/hyperlink" Target="https://iek-rus.ru/kronshtejn-nastennyj-osnovanie-300mm-iek/" TargetMode="External"/><Relationship Id="rId161" Type="http://schemas.openxmlformats.org/officeDocument/2006/relationships/hyperlink" Target="https://iteropro.ru/buy/maslo_shell_corena_s3_r46_bochka_209_l__1/" TargetMode="External"/><Relationship Id="rId399" Type="http://schemas.openxmlformats.org/officeDocument/2006/relationships/hyperlink" Target="https://cable.ru/engines/marka-5ai160s2.php" TargetMode="External"/><Relationship Id="rId827" Type="http://schemas.openxmlformats.org/officeDocument/2006/relationships/hyperlink" Target="https://samara.mtrservis.ru/rukava-vysokogo-davleniya-rvd/v-sbore/rvd-16-1200-bsp-34-1sn/?ysclid=lktrifvr5o935925155" TargetMode="External"/><Relationship Id="rId1012" Type="http://schemas.openxmlformats.org/officeDocument/2006/relationships/hyperlink" Target="https://filters-dsts.ru/filters/get-item/?item_number=P181137" TargetMode="External"/><Relationship Id="rId259" Type="http://schemas.openxmlformats.org/officeDocument/2006/relationships/hyperlink" Target="https://www.mir-krepega.ru/prod/bolt-gost-7798-din-931-m-12h30-8-8-ots/" TargetMode="External"/><Relationship Id="rId466" Type="http://schemas.openxmlformats.org/officeDocument/2006/relationships/hyperlink" Target="https://www.promelec.ru/product/2117467/" TargetMode="External"/><Relationship Id="rId673" Type="http://schemas.openxmlformats.org/officeDocument/2006/relationships/hyperlink" Target="https://gremir.ru/otvody-krutoizognutye-gost-17375/stalnye-stal-20/90-gradusov-gr/otvod-stalnoy-90-gradusov-108h8-108-8/" TargetMode="External"/><Relationship Id="rId880" Type="http://schemas.openxmlformats.org/officeDocument/2006/relationships/hyperlink" Target="https://samara.pulscen.ru/products/rukav_dlya_benzina_nap_vs_b_2_f_25_mm_3_10_m_gost_5398_76_236894080" TargetMode="External"/><Relationship Id="rId1096" Type="http://schemas.openxmlformats.org/officeDocument/2006/relationships/hyperlink" Target="https://china.org.ru/product/ru/1600313397129" TargetMode="External"/><Relationship Id="rId23" Type="http://schemas.openxmlformats.org/officeDocument/2006/relationships/hyperlink" Target="https://www.chipdip.ru/product0/8002849499" TargetMode="External"/><Relationship Id="rId119" Type="http://schemas.openxmlformats.org/officeDocument/2006/relationships/hyperlink" Target="https://www.vseinstrumenti.ru/product/metallorukav-era-r3-tspng-22-chernyj-s-protyazhkoj-20m-b0036557-1123316/" TargetMode="External"/><Relationship Id="rId326" Type="http://schemas.openxmlformats.org/officeDocument/2006/relationships/hyperlink" Target="https://&#1074;&#1077;&#1085;&#1090;&#1082;&#1086;&#1088;&#1086;&#1073;.&#1088;&#1092;/product/&#1074;&#1086;&#1079;&#1076;&#1091;&#1093;&#1086;&#1074;&#1086;&#1076;-&#1082;&#1088;&#1091;&#1075;&#1083;&#1099;&#1081;-&#1087;&#1088;&#1103;&#1084;&#1086;&#1096;&#1086;&#1074;&#1085;&#1099;&#1081;-d-100&#1084;&#1084;" TargetMode="External"/><Relationship Id="rId533" Type="http://schemas.openxmlformats.org/officeDocument/2006/relationships/hyperlink" Target="https://www.dragonmotors.ru/aksessuary-dlya-lodok-i-katerov/vinty/prinadlezhnosti-dlya-ustanovki-vintov/komplekt-krepezhnyy-umd-kt/" TargetMode="External"/><Relationship Id="rId978" Type="http://schemas.openxmlformats.org/officeDocument/2006/relationships/hyperlink" Target="https://samara.proconsim.ru/product/251110062/" TargetMode="External"/><Relationship Id="rId1163" Type="http://schemas.openxmlformats.org/officeDocument/2006/relationships/hyperlink" Target="https://ya.ru/products/" TargetMode="External"/><Relationship Id="rId740" Type="http://schemas.openxmlformats.org/officeDocument/2006/relationships/hyperlink" Target="https://tooler.ru/svarochnye-apparaty/raskhodnye-materialy-dlya-svarki/raskhodniki-dlya-cut/prochie-raskhodniki-dlya-cut/prostavka-cs-151-ihj0684.html" TargetMode="External"/><Relationship Id="rId838" Type="http://schemas.openxmlformats.org/officeDocument/2006/relationships/hyperlink" Target="https://shop220.ru/lre22-teplovoe-rele-schneider-electric-tesys-e-1624a.htm?ysclid=lktrrcs9w4332336818" TargetMode="External"/><Relationship Id="rId1023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172" Type="http://schemas.openxmlformats.org/officeDocument/2006/relationships/hyperlink" Target="https://aredi.ru/kontaktor_20a_siemens_3tf40_11e_3tf4011_0b_24vdc_10036343179.html" TargetMode="External"/><Relationship Id="rId477" Type="http://schemas.openxmlformats.org/officeDocument/2006/relationships/hyperlink" Target="https://www.etm.ru/cat/nn/9815916" TargetMode="External"/><Relationship Id="rId600" Type="http://schemas.openxmlformats.org/officeDocument/2006/relationships/hyperlink" Target="https://www.inkomos.ru/catalog/korpusa_elektroshchitov/napolnye_korpusa/YKM30-MP-050-059.html" TargetMode="External"/><Relationship Id="rId684" Type="http://schemas.openxmlformats.org/officeDocument/2006/relationships/hyperlink" Target="https://www.etm.ru/cat/nn/3007583" TargetMode="External"/><Relationship Id="rId1230" Type="http://schemas.openxmlformats.org/officeDocument/2006/relationships/hyperlink" Target="https://sila380.ru/elektrodvigatel-air-132-s4-7-5-kvt-1500-ob-min-1081" TargetMode="External"/><Relationship Id="rId337" Type="http://schemas.openxmlformats.org/officeDocument/2006/relationships/hyperlink" Target="https://www.mir-krepega.ru/prod/vint-din-912-m-24h80-12-9-b-p/" TargetMode="External"/><Relationship Id="rId891" Type="http://schemas.openxmlformats.org/officeDocument/2006/relationships/hyperlink" Target="https://samara.100kwatt.ru/barsveld-profi-arc-407-d-svarochnyy-invertor/" TargetMode="External"/><Relationship Id="rId905" Type="http://schemas.openxmlformats.org/officeDocument/2006/relationships/hyperlink" Target="https://bernel.ru/s0228?ysclid=lkuz7dcdqc265816337" TargetMode="External"/><Relationship Id="rId989" Type="http://schemas.openxmlformats.org/officeDocument/2006/relationships/hyperlink" Target="https://joint-company.ru/product/uteplitel-knauf-prof-tr-044-10000kh1200kh50mm-2-rulon-v-upakovke/" TargetMode="External"/><Relationship Id="rId34" Type="http://schemas.openxmlformats.org/officeDocument/2006/relationships/hyperlink" Target="https://iek-rus.ru/zazhim-nabornyj-zni-95mm2-jxb330a-seryj-iek/" TargetMode="External"/><Relationship Id="rId544" Type="http://schemas.openxmlformats.org/officeDocument/2006/relationships/hyperlink" Target="https://expert-zip.ru/catalog/konditsionery/raznoe-dlya-konditsionerov/9092/" TargetMode="External"/><Relationship Id="rId751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849" Type="http://schemas.openxmlformats.org/officeDocument/2006/relationships/hyperlink" Target="https://www.kirelis.ru/catalog/pemni-klinovye/ventilyatornye/id_41542/?ysclid=lkts02mczy934260780" TargetMode="External"/><Relationship Id="rId1174" Type="http://schemas.openxmlformats.org/officeDocument/2006/relationships/hyperlink" Target="https://www.homut.ru/catalog/ventilyatsionnye_c_rezinovym_uplotnitelem/2263/" TargetMode="External"/><Relationship Id="rId183" Type="http://schemas.openxmlformats.org/officeDocument/2006/relationships/hyperlink" Target="https://euro-avtomatika.ru/product/schneider-electric-avt-vykl-ic60h-1p-2a-d-art-a9f85102/" TargetMode="External"/><Relationship Id="rId390" Type="http://schemas.openxmlformats.org/officeDocument/2006/relationships/hyperlink" Target="https://www.etm.ru/cat/nn/6474458" TargetMode="External"/><Relationship Id="rId404" Type="http://schemas.openxmlformats.org/officeDocument/2006/relationships/hyperlink" Target="https://www.ventmodern.ru/katalog/vozduho-raspredeliteli/diffuzory/potolochnyj-diffuzor-vihrevoj-kvd/diffuzor-potolochnyj-vihrevoj-kvd-710" TargetMode="External"/><Relationship Id="rId611" Type="http://schemas.openxmlformats.org/officeDocument/2006/relationships/hyperlink" Target="https://market.yandex.ru/" TargetMode="External"/><Relationship Id="rId1034" Type="http://schemas.openxmlformats.org/officeDocument/2006/relationships/hyperlink" Target="https://bernel.ru/ls33264" TargetMode="External"/><Relationship Id="rId1241" Type="http://schemas.openxmlformats.org/officeDocument/2006/relationships/hyperlink" Target="https://td-mso.ru/katalog/ehlektrodvigateli-asinhronnye/ehlektrodvigatel-air-160-s4-15-kvt-1500-ob-min-1001" TargetMode="External"/><Relationship Id="rId250" Type="http://schemas.openxmlformats.org/officeDocument/2006/relationships/hyperlink" Target="https://www.mir-krepega.ru/prod/bolt-iso-4017-din-933-m-10h45-10-9-b-p/" TargetMode="External"/><Relationship Id="rId488" Type="http://schemas.openxmlformats.org/officeDocument/2006/relationships/hyperlink" Target="https://www.etm.ru/cat/nn/4838676?city=77" TargetMode="External"/><Relationship Id="rId695" Type="http://schemas.openxmlformats.org/officeDocument/2006/relationships/hyperlink" Target="https://samara.leroymerlin.ru/product/ochistitel-montazhnoy-peny-oppa-cleaner-05-l-82172817/" TargetMode="External"/><Relationship Id="rId709" Type="http://schemas.openxmlformats.org/officeDocument/2006/relationships/hyperlink" Target="https://samara.proconsim.ru/product/222100010/" TargetMode="External"/><Relationship Id="rId916" Type="http://schemas.openxmlformats.org/officeDocument/2006/relationships/hyperlink" Target="https://ctg-parts.ru/prom/filtry_dlya_oborudovaniya/separator-df5004/?ysclid=lkuzxmfhwd194099211" TargetMode="External"/><Relationship Id="rId1101" Type="http://schemas.openxmlformats.org/officeDocument/2006/relationships/hyperlink" Target="https://euroequipment.ru/tovary/14346" TargetMode="External"/><Relationship Id="rId45" Type="http://schemas.openxmlformats.org/officeDocument/2006/relationships/hyperlink" Target="https://euro-avtomatika.ru/product/phoenix-contact-3044128-ut-4-pe-klemma-zashchitnogo-provoda/" TargetMode="External"/><Relationship Id="rId110" Type="http://schemas.openxmlformats.org/officeDocument/2006/relationships/hyperlink" Target="https://samara.el.ru/catalogue/cable-systems/80/1578/" TargetMode="External"/><Relationship Id="rId348" Type="http://schemas.openxmlformats.org/officeDocument/2006/relationships/hyperlink" Target="https://samara.leroymerlin.ru/product/ugol-vnutrenniy-dlya-kabel-kanala-iek-60x40-mm-cvet-belyy-4-sht-82377805/?utm_referrer=https%3A%2F%2Fyandex.ru%2F" TargetMode="External"/><Relationship Id="rId555" Type="http://schemas.openxmlformats.org/officeDocument/2006/relationships/hyperlink" Target="https://dkc-msk.ru/products/lotok-perforirovannyy-200kh100-l2000-35333/" TargetMode="External"/><Relationship Id="rId762" Type="http://schemas.openxmlformats.org/officeDocument/2006/relationships/hyperlink" Target="https://torsion24.ru/catalog/gidravlika/shtutsery_i_fitingi/shtutser_prokhodnoy_s42_m42kh2.html" TargetMode="External"/><Relationship Id="rId1185" Type="http://schemas.openxmlformats.org/officeDocument/2006/relationships/hyperlink" Target="https://www.vseinstrumenti.ru/product/ploskaya-shajba-metiznyj-dvor-d20-din-125-25-sht-4607159068132-1116323/" TargetMode="External"/><Relationship Id="rId194" Type="http://schemas.openxmlformats.org/officeDocument/2006/relationships/hyperlink" Target="https://www.chipdip.ru/product0/9000640625" TargetMode="External"/><Relationship Id="rId208" Type="http://schemas.openxmlformats.org/officeDocument/2006/relationships/hyperlink" Target="https://samara.compumir.ru/obogrevateli-dlja-shkafov-avtomatiki-osha?ysclid=ll0mjud6pf854104124" TargetMode="External"/><Relationship Id="rId415" Type="http://schemas.openxmlformats.org/officeDocument/2006/relationships/hyperlink" Target="https://tdnhi.ru/catalog/detali_truboprovoda/zaglushki/i_zaglushka_ellipticheskaja_~216/" TargetMode="External"/><Relationship Id="rId622" Type="http://schemas.openxmlformats.org/officeDocument/2006/relationships/hyperlink" Target="https://shop220.ru/50225-mufta-truba-korobka-ip67-m25h15-d25mm-dkc.htm" TargetMode="External"/><Relationship Id="rId1045" Type="http://schemas.openxmlformats.org/officeDocument/2006/relationships/hyperlink" Target="https://aliexpress.ru/item/1005004215772004.html?sku_id=12000028408583300" TargetMode="External"/><Relationship Id="rId1252" Type="http://schemas.openxmlformats.org/officeDocument/2006/relationships/hyperlink" Target="https://anlan.ru/products/7112" TargetMode="External"/><Relationship Id="rId261" Type="http://schemas.openxmlformats.org/officeDocument/2006/relationships/hyperlink" Target="https://www.mir-krepega.ru/prod/bolt-gost-7798-din-931-m-12h40-8-8-ots/" TargetMode="External"/><Relationship Id="rId499" Type="http://schemas.openxmlformats.org/officeDocument/2006/relationships/hyperlink" Target="https://shop220.ru/ykm40-1664-54-shkaf-metallicheskiy-napolnyy-shchmp-1664-0-74-u2-ip54-s-tsokolem-1600h600h400-iek.htm" TargetMode="External"/><Relationship Id="rId927" Type="http://schemas.openxmlformats.org/officeDocument/2006/relationships/hyperlink" Target="https://lasertex.ru/lazernaja-tsentrovka-valov?ysclid=lkv0oy5eqh595530493" TargetMode="External"/><Relationship Id="rId1112" Type="http://schemas.openxmlformats.org/officeDocument/2006/relationships/hyperlink" Target="https://compressor-mash.ru/catalog/4061000800_sotras_filtr_separator_db_2319.html" TargetMode="External"/><Relationship Id="rId56" Type="http://schemas.openxmlformats.org/officeDocument/2006/relationships/hyperlink" Target="https://shop.energostandart.ru/catalog/brands/oborudovanie/osnovnye-proizvoditeli/phoenix-contact/klemmnye-bloki/pruzhinnye-klemmy-st/prokhodnye-klemmy_2/st-4/?r1=yandext&amp;r2=&amp;yclid=14205808044997345279" TargetMode="External"/><Relationship Id="rId359" Type="http://schemas.openxmlformats.org/officeDocument/2006/relationships/hyperlink" Target="https://skytruck.ru/foton-kommercheskie/filtry/korpus-vozdushnogo-filtra-foton-1041-foton-1069-s-filtrom-1106911900062" TargetMode="External"/><Relationship Id="rId566" Type="http://schemas.openxmlformats.org/officeDocument/2006/relationships/hyperlink" Target="https://weidmuller-rus.ru/markirovka/1568261738-markirovka-pa2-4-tsifra-dlya-provoda-4-10mmkv-tsvet-jeltyj-kat-250sht-weidmueller" TargetMode="External"/><Relationship Id="rId773" Type="http://schemas.openxmlformats.org/officeDocument/2006/relationships/hyperlink" Target="https://store.rvdural.ru/fitingi/fitingi-dkos/fitingi-dkos-0-g/fiting-dn-32-dkos-52h2-38-0-g-20512-52-20t/" TargetMode="External"/><Relationship Id="rId1196" Type="http://schemas.openxmlformats.org/officeDocument/2006/relationships/hyperlink" Target="https://www.vseinstrumenti.ru/product/klinovoj-shkiv-skf-spz-280-8-tb-2021191/" TargetMode="External"/><Relationship Id="rId121" Type="http://schemas.openxmlformats.org/officeDocument/2006/relationships/hyperlink" Target="https://schneider-russia.com/silovoe-oborudovanie/puskoreguliruyushchaya-apparatura/aksessuary/elektronnyy-modul-srabatyvaniya-vremya-zaderjki-25-500-sek-ac-24250v" TargetMode="External"/><Relationship Id="rId219" Type="http://schemas.openxmlformats.org/officeDocument/2006/relationships/hyperlink" Target="https://iek-rus.ru/kontaktor-kti-5265-265a-230v-as3-iek/" TargetMode="External"/><Relationship Id="rId426" Type="http://schemas.openxmlformats.org/officeDocument/2006/relationships/hyperlink" Target="https://samara.leroymerlin.ru/product/otrazhayushchaya-izolyaciya-porileks-npe-lp-5-mm-15-m-82616274/" TargetMode="External"/><Relationship Id="rId633" Type="http://schemas.openxmlformats.org/officeDocument/2006/relationships/hyperlink" Target="https://www.etm.ru/cat/nn/9821594?city=77" TargetMode="External"/><Relationship Id="rId980" Type="http://schemas.openxmlformats.org/officeDocument/2006/relationships/hyperlink" Target="https://www.etm.ru/cat/nn/9410443" TargetMode="External"/><Relationship Id="rId1056" Type="http://schemas.openxmlformats.org/officeDocument/2006/relationships/hyperlink" Target="https://aliexpress.ru/item/1005004986357816.html?gatewayAdapt=glo2rus&amp;sku_id=12000031246664843" TargetMode="External"/><Relationship Id="rId1263" Type="http://schemas.openxmlformats.org/officeDocument/2006/relationships/hyperlink" Target="https://market.yandex.ru/product--reshetka-setka-naruzhnaia-kruglaia-rnmet-400mm" TargetMode="External"/><Relationship Id="rId840" Type="http://schemas.openxmlformats.org/officeDocument/2006/relationships/hyperlink" Target="https://shop220.ru/lre22-teplovoe-rele-schneider-electric-tesys-e-1624a.htm?ysclid=lktrrcs9w4332336818" TargetMode="External"/><Relationship Id="rId938" Type="http://schemas.openxmlformats.org/officeDocument/2006/relationships/hyperlink" Target="https://manometr-rsc.ru/catalog/dts-014-50m-v3-20/" TargetMode="External"/><Relationship Id="rId67" Type="http://schemas.openxmlformats.org/officeDocument/2006/relationships/hyperlink" Target="https://schneider-russia.com/avtomaty-dify-uzo/dop-oborudovanie/imx-rascepitel-100-415v-as-akti-9" TargetMode="External"/><Relationship Id="rId272" Type="http://schemas.openxmlformats.org/officeDocument/2006/relationships/hyperlink" Target="https://www.mir-krepega.ru/prod/bolt-iso-4017-din-933-m-16h25-10-9-b-p/" TargetMode="External"/><Relationship Id="rId577" Type="http://schemas.openxmlformats.org/officeDocument/2006/relationships/hyperlink" Target="https://8200007.ru/product/emkosti-bochki/emkost-dlya-dizelnogo-topliva-ot-200-10000-litrov/diesel-2000-l/" TargetMode="External"/><Relationship Id="rId700" Type="http://schemas.openxmlformats.org/officeDocument/2006/relationships/hyperlink" Target="https://samara.proconsim.ru/product/222100021/" TargetMode="External"/><Relationship Id="rId1123" Type="http://schemas.openxmlformats.org/officeDocument/2006/relationships/hyperlink" Target="http://www.energonic.ru/index.php?productID=4662" TargetMode="External"/><Relationship Id="rId132" Type="http://schemas.openxmlformats.org/officeDocument/2006/relationships/hyperlink" Target="https://industriation.ru/regulyator-davleniya-n1204-r01/" TargetMode="External"/><Relationship Id="rId784" Type="http://schemas.openxmlformats.org/officeDocument/2006/relationships/hyperlink" Target="https://boilerparts.ru/teploobmenniki/bitermicheskij-teploobmennik/bitermicheskie-teploobmenniki-electrolux/teploobmennik-bitermicheskiy-11-18-kvt-dlya-kotlov-electrolux-aa10070030-g" TargetMode="External"/><Relationship Id="rId991" Type="http://schemas.openxmlformats.org/officeDocument/2006/relationships/hyperlink" Target="https://avtocomplekt.ru/catalog/evroelement/efv-ee114100ee114101-analog-af25812af25813-ee114100-ee114101.html" TargetMode="External"/><Relationship Id="rId1067" Type="http://schemas.openxmlformats.org/officeDocument/2006/relationships/hyperlink" Target="https://com-part.ru/part/400504-00089/" TargetMode="External"/><Relationship Id="rId437" Type="http://schemas.openxmlformats.org/officeDocument/2006/relationships/hyperlink" Target="https://samara.leroymerlin.ru/product/kabel-kanal-iek-home-60x40-mm-2-m-cvet-belyy-82411067/" TargetMode="External"/><Relationship Id="rId644" Type="http://schemas.openxmlformats.org/officeDocument/2006/relationships/hyperlink" Target="https://www.chipdip.ru/product0/8000846237" TargetMode="External"/><Relationship Id="rId851" Type="http://schemas.openxmlformats.org/officeDocument/2006/relationships/hyperlink" Target="https://www.kirelis.ru/catalog/pemni-klinovye/ventilyatornye/id_41542/?ysclid=lkts02mczy934260780" TargetMode="External"/><Relationship Id="rId283" Type="http://schemas.openxmlformats.org/officeDocument/2006/relationships/hyperlink" Target="https://samara.aton40.ru/product/bolt-m20kh60-gost-7798-70-/" TargetMode="External"/><Relationship Id="rId490" Type="http://schemas.openxmlformats.org/officeDocument/2006/relationships/hyperlink" Target="https://www.etm.ru/cat/nn/6710016" TargetMode="External"/><Relationship Id="rId504" Type="http://schemas.openxmlformats.org/officeDocument/2006/relationships/hyperlink" Target="https://www.etm.ru/cat/nn/5869780" TargetMode="External"/><Relationship Id="rId711" Type="http://schemas.openxmlformats.org/officeDocument/2006/relationships/hyperlink" Target="https://samara.proconsim.ru/product/222100013/" TargetMode="External"/><Relationship Id="rId949" Type="http://schemas.openxmlformats.org/officeDocument/2006/relationships/hyperlink" Target="https://www.etm.ru/cat/nn/2885893" TargetMode="External"/><Relationship Id="rId1134" Type="http://schemas.openxmlformats.org/officeDocument/2006/relationships/hyperlink" Target="https://uss96.ru/flancy-stalnye/flancy-vorotnikovye-stalnye/flanec-stalnoj-vorotnikovyj-du-32-ru-16-tip-11-isp-v-gost-33259-2015/" TargetMode="External"/><Relationship Id="rId78" Type="http://schemas.openxmlformats.org/officeDocument/2006/relationships/hyperlink" Target="https://www.minimaks.ru/product/kontrgayka-pg21-2043211-obo-bettermann/" TargetMode="External"/><Relationship Id="rId143" Type="http://schemas.openxmlformats.org/officeDocument/2006/relationships/hyperlink" Target="https://www.minimaks.ru/product/rele-miniatyurnoe-universalnoe-2co-10a-kontakty-agni-230v-ac-rti-knopka-test-led-553282300050-finder/" TargetMode="External"/><Relationship Id="rId350" Type="http://schemas.openxmlformats.org/officeDocument/2006/relationships/hyperlink" Target="http://i-filter.online/component/virtuemart/search/results,1-0?keyword=121+233+701&amp;limitstart=0&amp;option=com_virtuemart&amp;view=category&amp;virtuemart_category_id=0" TargetMode="External"/><Relationship Id="rId588" Type="http://schemas.openxmlformats.org/officeDocument/2006/relationships/hyperlink" Target="https://www.avito.ru/samara/mebel_i_interer/yaschik_metallicheskiy_dlya_hraneniya_2961385389" TargetMode="External"/><Relationship Id="rId795" Type="http://schemas.openxmlformats.org/officeDocument/2006/relationships/hyperlink" Target="https://di01.ru/product/rukav-vysokogo-davleniya-rvd-12-150-400mm/" TargetMode="External"/><Relationship Id="rId809" Type="http://schemas.openxmlformats.org/officeDocument/2006/relationships/hyperlink" Target="https://www.kirelis.ru/catalog/rukava-rvd/id_39890/?ysclid=lktr19crcj806363112" TargetMode="External"/><Relationship Id="rId1201" Type="http://schemas.openxmlformats.org/officeDocument/2006/relationships/hyperlink" Target="https://market.yandex.ru/product--" TargetMode="External"/><Relationship Id="rId9" Type="http://schemas.openxmlformats.org/officeDocument/2006/relationships/hyperlink" Target="https://www.inkomos.ru/catalog/truby_gibkie_gladkie_metallorukav_i_aksessuary/derzhateli_i_krepleniya_dlya_trub/Legrand-666519.html" TargetMode="External"/><Relationship Id="rId210" Type="http://schemas.openxmlformats.org/officeDocument/2006/relationships/hyperlink" Target="https://oktant.ru/catalog/elektrooborudovanie/oborudovanie_pitaniya/transformatory_napryazheniya/odnofaznyy_transformator_ndk_100va_400_230_24_12_chint/?ysclid=ll0m46ax8n531732745" TargetMode="External"/><Relationship Id="rId448" Type="http://schemas.openxmlformats.org/officeDocument/2006/relationships/hyperlink" Target="https://www.etm.ru/cat/nn/9746165?city=77" TargetMode="External"/><Relationship Id="rId655" Type="http://schemas.openxmlformats.org/officeDocument/2006/relationships/hyperlink" Target="https://autolong.ru/product/585" TargetMode="External"/><Relationship Id="rId862" Type="http://schemas.openxmlformats.org/officeDocument/2006/relationships/hyperlink" Target="https://chkk.su/komplekt-remontnyij-klapana-vpusknogo-rh250ei-230v-6005760/?ysclid=lkts7z69xn101043449" TargetMode="External"/><Relationship Id="rId1078" Type="http://schemas.openxmlformats.org/officeDocument/2006/relationships/hyperlink" Target="https://bernel.ru/tgo501" TargetMode="External"/><Relationship Id="rId294" Type="http://schemas.openxmlformats.org/officeDocument/2006/relationships/hyperlink" Target="https://www.rusboltspb.ru/goods/41196467-bolt_04_010_din_933_8_8_zn" TargetMode="External"/><Relationship Id="rId308" Type="http://schemas.openxmlformats.org/officeDocument/2006/relationships/hyperlink" Target="https://www.mir-krepega.ru/prod/bolt-gost-7798-din-933-m-6h40-pr-8-8-ots/" TargetMode="External"/><Relationship Id="rId515" Type="http://schemas.openxmlformats.org/officeDocument/2006/relationships/hyperlink" Target="https://samara.leroymerlin.ru/product/kran-sharovoy-bugatti-new-jersey-1-vnutrennyaya-naruzhnaya-rezba-82042033/" TargetMode="External"/><Relationship Id="rId722" Type="http://schemas.openxmlformats.org/officeDocument/2006/relationships/hyperlink" Target="https://www.sverdlovpromsnab.ru/goods/173324088-podshipnik_n_319_ecm_c3_skf" TargetMode="External"/><Relationship Id="rId1145" Type="http://schemas.openxmlformats.org/officeDocument/2006/relationships/hyperlink" Target="https://uss96.ru/flancy-stalnye/flancy-ploskie-stalnye/flanec-ploskij-stalnoj-du-200-ru-10-tip-01-isp-v-gost-33259-2015/" TargetMode="External"/><Relationship Id="rId89" Type="http://schemas.openxmlformats.org/officeDocument/2006/relationships/hyperlink" Target="https://samara.dn.ru/sharovyi-kran/teplosnabzhenie/flantcevyi-kran/standartnyi/broen/ballomax-ksht-60103-ru40/dn50" TargetMode="External"/><Relationship Id="rId154" Type="http://schemas.openxmlformats.org/officeDocument/2006/relationships/hyperlink" Target="https://promcomtech.ru/catalog/detail/kompressornoe-maslo-gnv-compro-extra-vdl-46-20l.html?yclid=9212761327432892415" TargetMode="External"/><Relationship Id="rId361" Type="http://schemas.openxmlformats.org/officeDocument/2006/relationships/hyperlink" Target="http://i-filter.online/magazin/vozdushnye-filtry/sak7355-detail" TargetMode="External"/><Relationship Id="rId599" Type="http://schemas.openxmlformats.org/officeDocument/2006/relationships/hyperlink" Target="https://electroguru.ru/profil-p-obraznii/lider/59687/" TargetMode="External"/><Relationship Id="rId1005" Type="http://schemas.openxmlformats.org/officeDocument/2006/relationships/hyperlink" Target="https://samaraspectehnika.ru/p/655571932-filtroelement-mf-cre-100-fv1/" TargetMode="External"/><Relationship Id="rId1212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459" Type="http://schemas.openxmlformats.org/officeDocument/2006/relationships/hyperlink" Target="https://www.chipdip.ru/product0/8002849528" TargetMode="External"/><Relationship Id="rId666" Type="http://schemas.openxmlformats.org/officeDocument/2006/relationships/hyperlink" Target="https://yandex.ru/products" TargetMode="External"/><Relationship Id="rId873" Type="http://schemas.openxmlformats.org/officeDocument/2006/relationships/hyperlink" Target="https://market.yandex.ru/" TargetMode="External"/><Relationship Id="rId1089" Type="http://schemas.openxmlformats.org/officeDocument/2006/relationships/hyperlink" Target="https://autopiter.ru/goods/02113831/deutz/id47184331" TargetMode="External"/><Relationship Id="rId16" Type="http://schemas.openxmlformats.org/officeDocument/2006/relationships/hyperlink" Target="https://www.promelec.ru/product/2126465/" TargetMode="External"/><Relationship Id="rId221" Type="http://schemas.openxmlformats.org/officeDocument/2006/relationships/hyperlink" Target="https://aerocompressors.ru/katalog_produkcii/podgotovka-szhatogo-vozduha/kondensatootvodchiki/kondensatootvodchiki_jorc/tajmernyj_kondensatootvodchik_jorc_ez1/" TargetMode="External"/><Relationship Id="rId319" Type="http://schemas.openxmlformats.org/officeDocument/2006/relationships/hyperlink" Target="https://www.mir-krepega.ru/prod/bolt-gost-7798-din-933-m-8h45-pr-8-8-ots/" TargetMode="External"/><Relationship Id="rId526" Type="http://schemas.openxmlformats.org/officeDocument/2006/relationships/hyperlink" Target="https://electro43.ru/product/kronshtejn-dlja-lcd-led-orbita-s110-14-24-40/" TargetMode="External"/><Relationship Id="rId1156" Type="http://schemas.openxmlformats.org/officeDocument/2006/relationships/hyperlink" Target="https://www.kirelis.ru/catalog/homyty/provolochnye/id_28176/" TargetMode="External"/><Relationship Id="rId733" Type="http://schemas.openxmlformats.org/officeDocument/2006/relationships/hyperlink" Target="https://www.etm.ru/cat/nn/1653978" TargetMode="External"/><Relationship Id="rId940" Type="http://schemas.openxmlformats.org/officeDocument/2006/relationships/hyperlink" Target="https://uralenergotel.ru/dts214_pt100/" TargetMode="External"/><Relationship Id="rId1016" Type="http://schemas.openxmlformats.org/officeDocument/2006/relationships/hyperlink" Target="https://autocode.ru/price/Kamoka/f500401" TargetMode="External"/><Relationship Id="rId165" Type="http://schemas.openxmlformats.org/officeDocument/2006/relationships/hyperlink" Target="https://bochkamasla.ru/shell-turbo/1281-turbinnoe-maslo-shell-turbo-t-46-209l-550013827.html" TargetMode="External"/><Relationship Id="rId372" Type="http://schemas.openxmlformats.org/officeDocument/2006/relationships/hyperlink" Target="https://www.mir-krepega.ru/prod/gayka-din-934-gost-5915-m-10h1-25-8-0-ots/" TargetMode="External"/><Relationship Id="rId677" Type="http://schemas.openxmlformats.org/officeDocument/2006/relationships/hyperlink" Target="https://www.etm.ru/cat/nn/6452066" TargetMode="External"/><Relationship Id="rId800" Type="http://schemas.openxmlformats.org/officeDocument/2006/relationships/hyperlink" Target="https://www.kirelis.ru/catalog/rukava-rvd/id_39890/?ysclid=lktq6bocvg876759745" TargetMode="External"/><Relationship Id="rId1223" Type="http://schemas.openxmlformats.org/officeDocument/2006/relationships/hyperlink" Target="https://www.ozon.ru/" TargetMode="External"/><Relationship Id="rId232" Type="http://schemas.openxmlformats.org/officeDocument/2006/relationships/hyperlink" Target="https://armatron.ru/blok-klapannyy-elemer-bk-e12-pn40-mpa-1-2-5-m-0-m-02-npp-elemer" TargetMode="External"/><Relationship Id="rId884" Type="http://schemas.openxmlformats.org/officeDocument/2006/relationships/hyperlink" Target="https://samara.spk.ru/product/samorez-4-8-35-kpczp-s-prokladkoy-ots/" TargetMode="External"/><Relationship Id="rId27" Type="http://schemas.openxmlformats.org/officeDocument/2006/relationships/hyperlink" Target="https://v-energo.ru/katalog/wieland/klemm-wieland/prohod-klemm-wt/58-506-0055-6-wieland-wt-6-bl.html" TargetMode="External"/><Relationship Id="rId537" Type="http://schemas.openxmlformats.org/officeDocument/2006/relationships/hyperlink" Target="https://expert-zip.ru/catalog/konditsionery/raznoe-dlya-konditsionerov/9092/" TargetMode="External"/><Relationship Id="rId744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951" Type="http://schemas.openxmlformats.org/officeDocument/2006/relationships/hyperlink" Target="https://tdnhi.ru/catalog/detali_truboprovoda/trojniki/i_trojnik_perehodnyj_1-114_3h3~3/" TargetMode="External"/><Relationship Id="rId1167" Type="http://schemas.openxmlformats.org/officeDocument/2006/relationships/hyperlink" Target="https://ya.ru/products/" TargetMode="External"/><Relationship Id="rId80" Type="http://schemas.openxmlformats.org/officeDocument/2006/relationships/hyperlink" Target="https://euro-avtomatika.ru/product/klemsan-564207-gayka-dlya-kabelnogo-vvoda-pg36-kll-18/" TargetMode="External"/><Relationship Id="rId176" Type="http://schemas.openxmlformats.org/officeDocument/2006/relationships/hyperlink" Target="https://voltra-air.ru/catalog/smennye_filtruyushchie_elementy_dlya_magistralnykh_filtrov/smc_amg_el850_/" TargetMode="External"/><Relationship Id="rId383" Type="http://schemas.openxmlformats.org/officeDocument/2006/relationships/hyperlink" Target="https://autopiter.ru/goods/6520120301540/kukmorskij-glushitel/id142548178" TargetMode="External"/><Relationship Id="rId590" Type="http://schemas.openxmlformats.org/officeDocument/2006/relationships/hyperlink" Target="https://www.dns-shop.ru/product/e4e6ca25e0243330/filtr-filtero-ftm-01/?utm_referrer=https%3A%2F%2Fyandex.ru%2F" TargetMode="External"/><Relationship Id="rId604" Type="http://schemas.openxmlformats.org/officeDocument/2006/relationships/hyperlink" Target="https://www.etm.ru/cat/nn/7097930" TargetMode="External"/><Relationship Id="rId811" Type="http://schemas.openxmlformats.org/officeDocument/2006/relationships/hyperlink" Target="https://www.kirelis.ru/catalog/rukava-rvd/id_39890/?ysclid=lktr19crcj806363112" TargetMode="External"/><Relationship Id="rId1027" Type="http://schemas.openxmlformats.org/officeDocument/2006/relationships/hyperlink" Target="https://autocode.ru/price/Donaldson/P559418" TargetMode="External"/><Relationship Id="rId1234" Type="http://schemas.openxmlformats.org/officeDocument/2006/relationships/hyperlink" Target="https://market.yandex.ru/" TargetMode="External"/><Relationship Id="rId243" Type="http://schemas.openxmlformats.org/officeDocument/2006/relationships/hyperlink" Target="https://www.mir-krepega.ru/prod/bolt-iso-4017-din-933-m-10x20-10-9-tsink/" TargetMode="External"/><Relationship Id="rId450" Type="http://schemas.openxmlformats.org/officeDocument/2006/relationships/hyperlink" Target="https://kit-engineering.ru/catalog/promyshlennaya_vodozapornaya_armatura/sharovyy_obratnyy_klapan/klapan_obratnyy_sharovoy_tip_012f_dendor_dn_65_korpus_chugun_shar_stal_s_epdm/" TargetMode="External"/><Relationship Id="rId688" Type="http://schemas.openxmlformats.org/officeDocument/2006/relationships/hyperlink" Target="https://gremir.ru/otvody-krutoizognutye-gost-17375/stalnye-stal-20/90-gradusov-gr/otvod-stalnoy-90-gradusov-114h4-114-4/" TargetMode="External"/><Relationship Id="rId895" Type="http://schemas.openxmlformats.org/officeDocument/2006/relationships/hyperlink" Target="https://samara.metalloprokat.ru/price/price_4050163.html?ysclid=lkuyn9lajs683136172" TargetMode="External"/><Relationship Id="rId909" Type="http://schemas.openxmlformats.org/officeDocument/2006/relationships/hyperlink" Target="https://www.&#1088;&#1077;&#1084;&#1077;&#1085;&#1100;-&#1087;&#1088;&#1080;&#1074;&#1086;&#1076;&#1085;&#1086;&#1081;.&#1088;&#1092;/goods/67225034-seporator_212_03382_belt160_8ns_p19320_separator_17203382_212_03382?ysclid=lkuz8bx5ic524441578" TargetMode="External"/><Relationship Id="rId1080" Type="http://schemas.openxmlformats.org/officeDocument/2006/relationships/hyperlink" Target="https://bernel.ru/mh2045" TargetMode="External"/><Relationship Id="rId38" Type="http://schemas.openxmlformats.org/officeDocument/2006/relationships/hyperlink" Target="https://www.promelec.ru/product/2086565/" TargetMode="External"/><Relationship Id="rId103" Type="http://schemas.openxmlformats.org/officeDocument/2006/relationships/hyperlink" Target="https://www.promelec.ru/product/2086558/" TargetMode="External"/><Relationship Id="rId310" Type="http://schemas.openxmlformats.org/officeDocument/2006/relationships/hyperlink" Target="https://www.mir-krepega.ru/prod/bolt-gost-7798-din-931-m-8h20-8-8-ots/" TargetMode="External"/><Relationship Id="rId548" Type="http://schemas.openxmlformats.org/officeDocument/2006/relationships/hyperlink" Target="https://market.yandex.ru/" TargetMode="External"/><Relationship Id="rId755" Type="http://schemas.openxmlformats.org/officeDocument/2006/relationships/hyperlink" Target="https://torsion24.ru/catalog/gidravlika/shtutsery_i_fitingi/shtutser_prokhodnoy_s42_m42kh2.html" TargetMode="External"/><Relationship Id="rId962" Type="http://schemas.openxmlformats.org/officeDocument/2006/relationships/hyperlink" Target="https://www.dkcmarket.ru/pa601721f2.html" TargetMode="External"/><Relationship Id="rId1178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91" Type="http://schemas.openxmlformats.org/officeDocument/2006/relationships/hyperlink" Target="https://samara.dn.ru/sharovyi-kran/teplosnabzhenie/flantcevyi-kran/standartnyi/temper/283/dn80" TargetMode="External"/><Relationship Id="rId187" Type="http://schemas.openxmlformats.org/officeDocument/2006/relationships/hyperlink" Target="https://ledgoods.ru/ehlektrotekhnika/vykljuchateli/vyklyuchateli-avtomaticheskie-dvuhpolyusnye/acti-9-ic60n-avtomaticheskij-vyklyuchatel-2p-25a-d-a9f75225-schneider-electric/" TargetMode="External"/><Relationship Id="rId394" Type="http://schemas.openxmlformats.org/officeDocument/2006/relationships/hyperlink" Target="https://avers-s.ru/catalog/lakokrasochnye_materialy_peny_germetiki_/grunty_emali_kraski/grunt_emal_po_rzhavchine_3_v_1_lyuks_seryy_2_2kg/" TargetMode="External"/><Relationship Id="rId408" Type="http://schemas.openxmlformats.org/officeDocument/2006/relationships/hyperlink" Target="https://promsnabob.ru/ventilyacionnoe-oborudovanie/promyshlennye-ventilyatory/radialnye-centrobezhnye/pylevye/vcp-7-40/5/7-5-kvt-1500-ob-min-skh-1/" TargetMode="External"/><Relationship Id="rId615" Type="http://schemas.openxmlformats.org/officeDocument/2006/relationships/hyperlink" Target="https://market.yandex.ru/" TargetMode="External"/><Relationship Id="rId822" Type="http://schemas.openxmlformats.org/officeDocument/2006/relationships/hyperlink" Target="https://store.rvdural.ru/rvd-v-sbore/rvd-50-8-800-dk-64x2-0-g-dk-64x2-0-g-0/" TargetMode="External"/><Relationship Id="rId1038" Type="http://schemas.openxmlformats.org/officeDocument/2006/relationships/hyperlink" Target="https://bernel.ru/sa6981" TargetMode="External"/><Relationship Id="rId1245" Type="http://schemas.openxmlformats.org/officeDocument/2006/relationships/hyperlink" Target="https://sila380.ru/elektrodvigatel-air-132-m4-11-kvt-1500-ob-min-1081" TargetMode="External"/><Relationship Id="rId254" Type="http://schemas.openxmlformats.org/officeDocument/2006/relationships/hyperlink" Target="https://www.mir-krepega.ru/prod/bolt-gost-7798-din-931-m-10h70-8-8-ots/" TargetMode="External"/><Relationship Id="rId699" Type="http://schemas.openxmlformats.org/officeDocument/2006/relationships/hyperlink" Target="https://samara.proconsim.ru/product/222100017/" TargetMode="External"/><Relationship Id="rId1091" Type="http://schemas.openxmlformats.org/officeDocument/2006/relationships/hyperlink" Target="https://aircompressorhub.ru/catalog/filtry_atlas_copco/maslyanye_filtry_atlas_copco/maslyanyy_filtr_atlas_copco_oil_filter_for_cp_models_1903061211/" TargetMode="External"/><Relationship Id="rId1105" Type="http://schemas.openxmlformats.org/officeDocument/2006/relationships/hyperlink" Target="https://aps-market.ru/catalog/filtry/vozdushnye_filtry/komplekt_vozdushnykh_filtrov_ee_158500_ee_158501_rf/" TargetMode="External"/><Relationship Id="rId49" Type="http://schemas.openxmlformats.org/officeDocument/2006/relationships/hyperlink" Target="https://www.chipdip.ru/product0/8002849467" TargetMode="External"/><Relationship Id="rId114" Type="http://schemas.openxmlformats.org/officeDocument/2006/relationships/hyperlink" Target="https://weidmuller-rus.ru/markirovka/252601043-markirovka-belaya-pa1-3ws-sw-simvol-w-dlya-provoda-2-5-5mmkv-kat-1000sht-weidmueller" TargetMode="External"/><Relationship Id="rId461" Type="http://schemas.openxmlformats.org/officeDocument/2006/relationships/hyperlink" Target="https://shop220.ru/yzn20-010-k52-klemmnik-iek-zni-10pen-10mm2-70a-zhelto-zelenyy-20sht-v-upak.htm" TargetMode="External"/><Relationship Id="rId559" Type="http://schemas.openxmlformats.org/officeDocument/2006/relationships/hyperlink" Target="https://weidmuller-rus.ru/markirovka/1568261738-markirovka-pa2-4-tsifra-dlya-provoda-4-10mmkv-tsvet-jeltyj-kat-250sht-weidmueller" TargetMode="External"/><Relationship Id="rId766" Type="http://schemas.openxmlformats.org/officeDocument/2006/relationships/hyperlink" Target="https://torsion24.ru/catalog/gidravlika/shtutsery_i_fitingi/shtutser_prokhodnoy_s42_m42kh2.html" TargetMode="External"/><Relationship Id="rId1189" Type="http://schemas.openxmlformats.org/officeDocument/2006/relationships/hyperlink" Target="https://www.vseinstrumenti.ru/product/obychnaya-shajba-krep-komp-tsink-din125-m30-25kg-502sht-sho30-1311812/" TargetMode="External"/><Relationship Id="rId198" Type="http://schemas.openxmlformats.org/officeDocument/2006/relationships/hyperlink" Target="https://www.etm.ru/cat/nn/9532796" TargetMode="External"/><Relationship Id="rId321" Type="http://schemas.openxmlformats.org/officeDocument/2006/relationships/hyperlink" Target="https://www.mir-krepega.ru/prod/bolt-iso-4017-din-933-m-8h60-10-9-b-p/" TargetMode="External"/><Relationship Id="rId419" Type="http://schemas.openxmlformats.org/officeDocument/2006/relationships/hyperlink" Target="https://gaziteplo.ru/goods/zaglushka_3_8_g_nikel/?utm_referrer=https%3A%2F%2Fyandex.ru%2Fproducts%2Fsearch%3Ftext%3D%25D0%2597%25D0%25B0%25D0%25B3%25D0%25BB%25D1%2583%25D1%2588%25D0%25BA%25D0%25B0%25203%252F8%2520%25D1%2586%25D0%25B5%25D0%25BD%25D0%25B0" TargetMode="External"/><Relationship Id="rId626" Type="http://schemas.openxmlformats.org/officeDocument/2006/relationships/hyperlink" Target="https://aliexpress.ru/item/1005003035532959.html?sku_id=12000027148999887" TargetMode="External"/><Relationship Id="rId973" Type="http://schemas.openxmlformats.org/officeDocument/2006/relationships/hyperlink" Target="https://pnevmo.ru/catalog/pnevmotrubki-poliamidnye-populyarnye-trubki/trubka-poliamidnaya-pa12-amt-4kh2-belaya-poluprozrachnaya/" TargetMode="External"/><Relationship Id="rId1049" Type="http://schemas.openxmlformats.org/officeDocument/2006/relationships/hyperlink" Target="https://aliexpress.ru/item/1005005480429819.html?sku_id=12000033253546702&amp;spm=a2g2w.productlist.search_results.0.7db54c414md68W" TargetMode="External"/><Relationship Id="rId1256" Type="http://schemas.openxmlformats.org/officeDocument/2006/relationships/hyperlink" Target="https://a-k-c.su/product/CAMERON/P3403893-00416" TargetMode="External"/><Relationship Id="rId833" Type="http://schemas.openxmlformats.org/officeDocument/2006/relationships/hyperlink" Target="https://tdmelectric.ru/collection/katalog-1-9cd2bb/product/rele-rek774-10a-230v-ac-tdm-2?ysclid=lktrmolgld653903631" TargetMode="External"/><Relationship Id="rId1116" Type="http://schemas.openxmlformats.org/officeDocument/2006/relationships/hyperlink" Target="https://www.pnevmomagazin.ru/products/separator-ciklonnuiy-omega-air-ckl-007-b-g1-2-16bar/" TargetMode="External"/><Relationship Id="rId265" Type="http://schemas.openxmlformats.org/officeDocument/2006/relationships/hyperlink" Target="https://www.mir-krepega.ru/prod/bolt-iso-4017-din-933-m-12h50-10-9-b-p/" TargetMode="External"/><Relationship Id="rId472" Type="http://schemas.openxmlformats.org/officeDocument/2006/relationships/hyperlink" Target="https://kentek.ru/catalog/compressors/komb-blok/270.1981/" TargetMode="External"/><Relationship Id="rId900" Type="http://schemas.openxmlformats.org/officeDocument/2006/relationships/hyperlink" Target="https://samara.profsafe.ru/safes/fire-resistant-safes/seyfyi-Valberg/seyfyi-Valberg-FRS/seyf_valberg_frs_30_kl.html" TargetMode="External"/><Relationship Id="rId125" Type="http://schemas.openxmlformats.org/officeDocument/2006/relationships/hyperlink" Target="https://www.dkcmarket.ru/pam07m12n.html" TargetMode="External"/><Relationship Id="rId332" Type="http://schemas.openxmlformats.org/officeDocument/2006/relationships/hyperlink" Target="https://vent-el.ru/catalog/p_osevoy_ventilyator_ebmpapst_s4d400_ap12_04/?yclid=10709803578897989631" TargetMode="External"/><Relationship Id="rId777" Type="http://schemas.openxmlformats.org/officeDocument/2006/relationships/hyperlink" Target="https://store.rvdural.ru/fitingi/fitingi-dkos/fitingi-dkos-0-g/fiting-dn-32-dkos-52h2-38-0-g-20512-52-20t/" TargetMode="External"/><Relationship Id="rId984" Type="http://schemas.openxmlformats.org/officeDocument/2006/relationships/hyperlink" Target="https://www.ozon.ru/" TargetMode="External"/><Relationship Id="rId637" Type="http://schemas.openxmlformats.org/officeDocument/2006/relationships/hyperlink" Target="https://shop220.ru/unp40-150-17-14-nakonechnik-jg-150-mednyy-luzhenyy-kabelnyy-iek.htm" TargetMode="External"/><Relationship Id="rId844" Type="http://schemas.openxmlformats.org/officeDocument/2006/relationships/hyperlink" Target="https://market.yandex.ru/product--rele-rtn-1314-7-10a-tdm-sq0712-0008-1-sht/1773987951?clid=703&amp;sku=101774899456&amp;cpa=1" TargetMode="External"/><Relationship Id="rId276" Type="http://schemas.openxmlformats.org/officeDocument/2006/relationships/hyperlink" Target="https://www.mir-krepega.ru/prod/bolt-gost-7798-din-933-m-16h45-pr-8-8-ots/" TargetMode="External"/><Relationship Id="rId483" Type="http://schemas.openxmlformats.org/officeDocument/2006/relationships/hyperlink" Target="https://promelectrica.ru/catalog/b52/tt4/lc1d18m7_schneider_electric/" TargetMode="External"/><Relationship Id="rId690" Type="http://schemas.openxmlformats.org/officeDocument/2006/relationships/hyperlink" Target="https://mashshop.ru/shop-product_1005003326039692.html" TargetMode="External"/><Relationship Id="rId704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911" Type="http://schemas.openxmlformats.org/officeDocument/2006/relationships/hyperlink" Target="https://iteropro.ru/buy/separator_2220356/?ysclid=lkuzaj488l689492470" TargetMode="External"/><Relationship Id="rId1127" Type="http://schemas.openxmlformats.org/officeDocument/2006/relationships/hyperlink" Target="https://samara.metal100.ru/prodazha/Truboprovodnaya-armatura/Flanets_stalnoy/ploskiy/65-25" TargetMode="External"/><Relationship Id="rId40" Type="http://schemas.openxmlformats.org/officeDocument/2006/relationships/hyperlink" Target="https://www.chipdip.ru/product0/8011910642" TargetMode="External"/><Relationship Id="rId136" Type="http://schemas.openxmlformats.org/officeDocument/2006/relationships/hyperlink" Target="https://euro-avtomatika.ru/product/phoenix-contact-3030336-fbs-2-6-peremychka/" TargetMode="External"/><Relationship Id="rId343" Type="http://schemas.openxmlformats.org/officeDocument/2006/relationships/hyperlink" Target="https://iteropro.ru/buy/modul_kompaktnyy_evo6_nk_v001_220v_ac/" TargetMode="External"/><Relationship Id="rId550" Type="http://schemas.openxmlformats.org/officeDocument/2006/relationships/hyperlink" Target="https://pek24.ru/k_kabel_kanal_perforirovannyy_40kh25_l2000_transcab_leg_636105.html" TargetMode="External"/><Relationship Id="rId788" Type="http://schemas.openxmlformats.org/officeDocument/2006/relationships/hyperlink" Target="https://supl.biz/rama-kompressora-43-42-87-019-040-p10078824/" TargetMode="External"/><Relationship Id="rId995" Type="http://schemas.openxmlformats.org/officeDocument/2006/relationships/hyperlink" Target="https://top-compressor.ru/catalog/filtry-dlya-to/kartridzh-1-mikron-ts018/" TargetMode="External"/><Relationship Id="rId1180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203" Type="http://schemas.openxmlformats.org/officeDocument/2006/relationships/hyperlink" Target="https://www.etm.ru/cat/nn/4338783" TargetMode="External"/><Relationship Id="rId648" Type="http://schemas.openxmlformats.org/officeDocument/2006/relationships/hyperlink" Target="https://www.etm.ru/cat/nn/9726338?city=77" TargetMode="External"/><Relationship Id="rId855" Type="http://schemas.openxmlformats.org/officeDocument/2006/relationships/hyperlink" Target="https://www.kirelis.ru/catalog/pemni-klinovye/ventilyatornye/id_41542/?ysclid=lkts02mczy934260780" TargetMode="External"/><Relationship Id="rId1040" Type="http://schemas.openxmlformats.org/officeDocument/2006/relationships/hyperlink" Target="https://aliexpress.ru/item/1005005402155801.html?sku_id=12000032914486424" TargetMode="External"/><Relationship Id="rId287" Type="http://schemas.openxmlformats.org/officeDocument/2006/relationships/hyperlink" Target="https://letfix.ru/?ysclid=ll0ntwvgcn157762354" TargetMode="External"/><Relationship Id="rId410" Type="http://schemas.openxmlformats.org/officeDocument/2006/relationships/hyperlink" Target="https://b-compressor.ru/product/remkomplekt-5000-chasov-dlya-kompressora-s415m-gt-1998-goda" TargetMode="External"/><Relationship Id="rId494" Type="http://schemas.openxmlformats.org/officeDocument/2006/relationships/hyperlink" Target="https://www.chipdip.ru/product/kmi-11810" TargetMode="External"/><Relationship Id="rId508" Type="http://schemas.openxmlformats.org/officeDocument/2006/relationships/hyperlink" Target="https://iek-rus.ru/kabel-kanal-perforirovannyj-25h40-impakt-iek/" TargetMode="External"/><Relationship Id="rId715" Type="http://schemas.openxmlformats.org/officeDocument/2006/relationships/hyperlink" Target="https://www.vseinstrumenti.ru/product/perehodnik-stm-1-2h3-8-g-sh-cr12f38k-1296989/?utm_campaign=webmaster&amp;utm_content=1296989&amp;utm_medium=organic&amp;utm_source=Yandex&amp;utm_term=1296989" TargetMode="External"/><Relationship Id="rId922" Type="http://schemas.openxmlformats.org/officeDocument/2006/relationships/hyperlink" Target="https://goodvery.ru/item/62106343689" TargetMode="External"/><Relationship Id="rId1138" Type="http://schemas.openxmlformats.org/officeDocument/2006/relationships/hyperlink" Target="https://uss96.ru/flancy-stalnye/flancy-vorotnikovye-stalnye/flanec-stalnoj-vorotnikovyj-du-80-ru-40-tip-11-isp-v-gost-33259-2015/" TargetMode="External"/><Relationship Id="rId147" Type="http://schemas.openxmlformats.org/officeDocument/2006/relationships/hyperlink" Target="https://shop.energostandart.ru/catalog/brands/oborudovanie/osnovnye-proizvoditeli/finder/rele-dlya-pechatnogo-montazha-pcb/rozetki-dlya-rele-i-prinadlezhnosti_1/seriya-93-rozetki-dlya-rele-34-41-seriy/93010240/?r1=yandext&amp;r2=&amp;yclid=17132129758064148479" TargetMode="External"/><Relationship Id="rId354" Type="http://schemas.openxmlformats.org/officeDocument/2006/relationships/hyperlink" Target="https://indstr.ru/raskhodnye-materialy/filtry-dlya-vintovykh-kompressorov-kraftmann/vozdushnye-filtry-kraftmann/vozdushnyy-filtr-kraftmann-67307730/" TargetMode="External"/><Relationship Id="rId799" Type="http://schemas.openxmlformats.org/officeDocument/2006/relationships/hyperlink" Target="https://samara.mtrservis.ru/rukava-vysokogo-davleniya-rvd/v-sbore/rvd-16--600-dk-m27kh15---2sn-g/?ysclid=lktq4fgkji335515832" TargetMode="External"/><Relationship Id="rId1191" Type="http://schemas.openxmlformats.org/officeDocument/2006/relationships/hyperlink" Target="https://www.vseinstrumenti.ru/product/ploskaya-shajba-goskrep-din125-m5-50-sht-6-0039570-1278026/" TargetMode="External"/><Relationship Id="rId1205" Type="http://schemas.openxmlformats.org/officeDocument/2006/relationships/hyperlink" Target="https://anlan.ru/products/7112" TargetMode="External"/><Relationship Id="rId51" Type="http://schemas.openxmlformats.org/officeDocument/2006/relationships/hyperlink" Target="https://www.chipdip.ru/product0/8002849306" TargetMode="External"/><Relationship Id="rId561" Type="http://schemas.openxmlformats.org/officeDocument/2006/relationships/hyperlink" Target="https://weidmuller-rus.ru/markirovka/1568261738-markirovka-pa2-4-tsifra-dlya-provoda-4-10mmkv-tsvet-jeltyj-kat-250sht-weidmueller" TargetMode="External"/><Relationship Id="rId659" Type="http://schemas.openxmlformats.org/officeDocument/2006/relationships/hyperlink" Target="https://c-mz.ru/index.php/krovelnye-derzhateli-provodnika/ploskaya-krovlya/product/view/37/534" TargetMode="External"/><Relationship Id="rId866" Type="http://schemas.openxmlformats.org/officeDocument/2006/relationships/hyperlink" Target="https://holod-magazin.ru/pressure-vessels/resiver-gorizontalnyj-120-0-frigopoint-fp-lrh-120-0.html?ysclid=lkuuytn1vn589877438" TargetMode="External"/><Relationship Id="rId214" Type="http://schemas.openxmlformats.org/officeDocument/2006/relationships/hyperlink" Target="http://energopromresurs.ru/kompressori/kontroller-remeza-mpu-logik-104.html" TargetMode="External"/><Relationship Id="rId298" Type="http://schemas.openxmlformats.org/officeDocument/2006/relationships/hyperlink" Target="https://www.mir-krepega.ru/prod/bolt-gost-7798-din-933-m-6h120-8-8-b-p/" TargetMode="External"/><Relationship Id="rId421" Type="http://schemas.openxmlformats.org/officeDocument/2006/relationships/hyperlink" Target="https://www.chipdip.ru/product/uzv3-003-04" TargetMode="External"/><Relationship Id="rId519" Type="http://schemas.openxmlformats.org/officeDocument/2006/relationships/hyperlink" Target="https://samara.proconsim.ru/product/111100042/" TargetMode="External"/><Relationship Id="rId1051" Type="http://schemas.openxmlformats.org/officeDocument/2006/relationships/hyperlink" Target="http://nimal.ru/konditsionery/aksessuary-i-zapchasti-dlya-sistem-konditsionerovaniya/filtruyushchie-elementy/filtr-generatora-kisloroda-cu-xe9cke/" TargetMode="External"/><Relationship Id="rId1149" Type="http://schemas.openxmlformats.org/officeDocument/2006/relationships/hyperlink" Target="https://uss96.ru/flancy-stalnye/flancy-ploskie-stalnye/flanec-ploskij-stalnoj-du-150-ru-10-tip-01-isp-v-gost-33259-2015/" TargetMode="External"/><Relationship Id="rId158" Type="http://schemas.openxmlformats.org/officeDocument/2006/relationships/hyperlink" Target="https://elevel.ru/shop/avtomaticheskie-vyklyuchateli/-avtomaty-zashchity-dvigatelya/legrand-avtomaticheskiy-vyklyuchatel-dlya-zashchity-elektrodvigateley-mpx3-t32s-1a-100ka/" TargetMode="External"/><Relationship Id="rId726" Type="http://schemas.openxmlformats.org/officeDocument/2006/relationships/hyperlink" Target="https://samara.revitech.ru/catalog/datchiki/preobrazovatel_davleniya_mbs_3000_1/" TargetMode="External"/><Relationship Id="rId933" Type="http://schemas.openxmlformats.org/officeDocument/2006/relationships/hyperlink" Target="https://tmelectronics.ru/product/GTK-12M-4-6A/?ysclid=lkv0w4t9s993453779" TargetMode="External"/><Relationship Id="rId1009" Type="http://schemas.openxmlformats.org/officeDocument/2006/relationships/hyperlink" Target="https://samaraspectehnika.ru/p/655571932-filtroelement-mf-cre-100-fv1/" TargetMode="External"/><Relationship Id="rId62" Type="http://schemas.openxmlformats.org/officeDocument/2006/relationships/hyperlink" Target="https://www.dkcmarket.ru/zhd441gr.html" TargetMode="External"/><Relationship Id="rId365" Type="http://schemas.openxmlformats.org/officeDocument/2006/relationships/hyperlink" Target="https://rutector.ru/products/4180100101-klapan-vsasivayshii-rh10e-230v-vmc-dlya-remeza" TargetMode="External"/><Relationship Id="rId572" Type="http://schemas.openxmlformats.org/officeDocument/2006/relationships/hyperlink" Target="https://yandex.ru/" TargetMode="External"/><Relationship Id="rId1216" Type="http://schemas.openxmlformats.org/officeDocument/2006/relationships/hyperlink" Target="https://snab-lift.ru/catalog/zapchasti-k-liftam/shkivy/shkivyi-otis/shkivyi-kanatovedushhie-otis/piq9m6_shkiv-kanatoveduschiy-400h5h10-new-bomco-w.html" TargetMode="External"/><Relationship Id="rId225" Type="http://schemas.openxmlformats.org/officeDocument/2006/relationships/hyperlink" Target="https://samara.rti-service.ru/shop/aksessuary-furnitura/toplivnye-baki/bak-toplivnyj-10-litrov-sinij/" TargetMode="External"/><Relationship Id="rId432" Type="http://schemas.openxmlformats.org/officeDocument/2006/relationships/hyperlink" Target="https://www.etm.ru/cat/nn/5218913" TargetMode="External"/><Relationship Id="rId877" Type="http://schemas.openxmlformats.org/officeDocument/2006/relationships/hyperlink" Target="https://www.etm.ru/cat/nn/5595282" TargetMode="External"/><Relationship Id="rId1062" Type="http://schemas.openxmlformats.org/officeDocument/2006/relationships/hyperlink" Target="https://pnevmo-zip.ru/product/separator-abac-9056176" TargetMode="External"/><Relationship Id="rId737" Type="http://schemas.openxmlformats.org/officeDocument/2006/relationships/hyperlink" Target="https://&#1082;&#1086;&#1084;&#1087;&#1077;&#1085;&#1089;&#1072;&#1090;&#1086;&#1088;&#1099;.&#1088;&#1092;/katalog/vibrovstavki-flancevye/vibrovstavka-flancevaya-du200-ru16/" TargetMode="External"/><Relationship Id="rId944" Type="http://schemas.openxmlformats.org/officeDocument/2006/relationships/hyperlink" Target="https://www.etm.ru/cat/nn/9780283" TargetMode="External"/><Relationship Id="rId73" Type="http://schemas.openxmlformats.org/officeDocument/2006/relationships/hyperlink" Target="https://www.etm.ru/cat/nn/9283271?city=77" TargetMode="External"/><Relationship Id="rId169" Type="http://schemas.openxmlformats.org/officeDocument/2006/relationships/hyperlink" Target="https://aredi.ru/kontaktor_20a_siemens_3tf40_11e_3tf4011_0b_24vdc_10036343179.html" TargetMode="External"/><Relationship Id="rId376" Type="http://schemas.openxmlformats.org/officeDocument/2006/relationships/hyperlink" Target="https://www.etm.ru/cat/nn/1383524" TargetMode="External"/><Relationship Id="rId583" Type="http://schemas.openxmlformats.org/officeDocument/2006/relationships/hyperlink" Target="https://market.yandex.ru/" TargetMode="External"/><Relationship Id="rId790" Type="http://schemas.openxmlformats.org/officeDocument/2006/relationships/hyperlink" Target="https://supl.biz/rama-kompressora-43-42-87-019-040-p10078824/" TargetMode="External"/><Relationship Id="rId804" Type="http://schemas.openxmlformats.org/officeDocument/2006/relationships/hyperlink" Target="https://www.kirelis.ru/catalog/rukava-rvd/id_39892/?ysclid=lktq8doevy347265637" TargetMode="External"/><Relationship Id="rId1227" Type="http://schemas.openxmlformats.org/officeDocument/2006/relationships/hyperlink" Target="https://www.vseinstrumenti.ru/product/metallicheskij-korpus-era-schurn-1-6zo-1-76-uhl3-ip31-b0030179-1141941/" TargetMode="External"/><Relationship Id="rId4" Type="http://schemas.openxmlformats.org/officeDocument/2006/relationships/hyperlink" Target="https://kabel-s.ru/catalog/kgvvng-ls/kgvvng-ls-7x0-75/?yclid=8376052121066012671" TargetMode="External"/><Relationship Id="rId236" Type="http://schemas.openxmlformats.org/officeDocument/2006/relationships/hyperlink" Target="https://krepcom.ru/catalog/bolty-razdel/vint_bolt_din_912_m10kh65_klass_prochnosti_8_8.htm" TargetMode="External"/><Relationship Id="rId443" Type="http://schemas.openxmlformats.org/officeDocument/2006/relationships/hyperlink" Target="https://samara.leroymerlin.ru/product/provod-telefonnyy-6p4c-20-m-18549413/" TargetMode="External"/><Relationship Id="rId650" Type="http://schemas.openxmlformats.org/officeDocument/2006/relationships/hyperlink" Target="https://market.yandex.ru/" TargetMode="External"/><Relationship Id="rId888" Type="http://schemas.openxmlformats.org/officeDocument/2006/relationships/hyperlink" Target="https://www.vseinstrumenti.ru/product/samorez-dlya-sendvich-paneli-evropartner-zn-6-3-5-5x105-1sht-0-0050-0-1574773/" TargetMode="External"/><Relationship Id="rId1073" Type="http://schemas.openxmlformats.org/officeDocument/2006/relationships/hyperlink" Target="https://bernel.ru/611111405" TargetMode="External"/><Relationship Id="rId303" Type="http://schemas.openxmlformats.org/officeDocument/2006/relationships/hyperlink" Target="https://www.mir-krepega.ru/prod/bolt-gost-7798-din-931-m-6h25-8-8-ots/" TargetMode="External"/><Relationship Id="rId748" Type="http://schemas.openxmlformats.org/officeDocument/2006/relationships/hyperlink" Target="https://www.tsmnn.ru/catalog/stroymaterialy/dymokhodnye-sistemy/komplektuyushchie/prokhodnik_master_flesh_res_2_ot_200mm_do_280mm_krasnyy_/" TargetMode="External"/><Relationship Id="rId955" Type="http://schemas.openxmlformats.org/officeDocument/2006/relationships/hyperlink" Target="https://bb-engineering.ru/fitingi/rezbovye-fitingi/rezbovye-fitingi-serii-2000/2003-1-2/" TargetMode="External"/><Relationship Id="rId1140" Type="http://schemas.openxmlformats.org/officeDocument/2006/relationships/hyperlink" Target="https://uss96.ru/flancy-stalnye/flancy-vorotnikovye-stalnye/flanec-stalnoj-vorotnikovyj-du-100-ru-16-tip-11-isp-v-gost-33259-2015/" TargetMode="External"/><Relationship Id="rId84" Type="http://schemas.openxmlformats.org/officeDocument/2006/relationships/hyperlink" Target="https://www.electro-mpo.ru/catalog/korobki_salniki_patrubki_kabelnye_vvody/k15_korobki_raspaechnye_o_p_s_klemmnikami_ip40_ip6/k1551-korobka-imt34350-raspaechnaya-87kh87kh40mm-5/" TargetMode="External"/><Relationship Id="rId387" Type="http://schemas.openxmlformats.org/officeDocument/2006/relationships/hyperlink" Target="https://pipe-etk.ru/product/truba-gofrirovannaya-zashchitnaya-dvustennaya-diametr-75-mm/" TargetMode="External"/><Relationship Id="rId510" Type="http://schemas.openxmlformats.org/officeDocument/2006/relationships/hyperlink" Target="https://www.tinko.ru/catalog/category/1360/" TargetMode="External"/><Relationship Id="rId594" Type="http://schemas.openxmlformats.org/officeDocument/2006/relationships/hyperlink" Target="https://samara.mera-tek.ru/catalog/manometry/da2005sgu3-ekm-1-3-kgs-sm2-kl-1-5-isp-v/" TargetMode="External"/><Relationship Id="rId608" Type="http://schemas.openxmlformats.org/officeDocument/2006/relationships/hyperlink" Target="https://www.etm.ru/cat/nn/1751662" TargetMode="External"/><Relationship Id="rId815" Type="http://schemas.openxmlformats.org/officeDocument/2006/relationships/hyperlink" Target="https://store.rvdural.ru/rvd-v-sbore/rvd-50-8-800-dk-64x2-0-g-dk-64x2-0-g-0/" TargetMode="External"/><Relationship Id="rId1238" Type="http://schemas.openxmlformats.org/officeDocument/2006/relationships/hyperlink" Target="https://market.yandex.ru/" TargetMode="External"/><Relationship Id="rId247" Type="http://schemas.openxmlformats.org/officeDocument/2006/relationships/hyperlink" Target="https://www.mir-krepega.ru/prod/bolt-din-931-m-6x35-10-9-tsink/" TargetMode="External"/><Relationship Id="rId899" Type="http://schemas.openxmlformats.org/officeDocument/2006/relationships/hyperlink" Target="https://www.etm.ru/cat/nn/4711236" TargetMode="External"/><Relationship Id="rId1000" Type="http://schemas.openxmlformats.org/officeDocument/2006/relationships/hyperlink" Target="https://filter-mann.ru/katalog/vozdushnie-filtri-mann/c-1633/1" TargetMode="External"/><Relationship Id="rId1084" Type="http://schemas.openxmlformats.org/officeDocument/2006/relationships/hyperlink" Target="https://voltra-air.ru/catalog/submikrofiltry_smc_serii_afd20_40_s_ruchnym_otvodom_kondensata/smc_afd30_f03c_a_/" TargetMode="External"/><Relationship Id="rId107" Type="http://schemas.openxmlformats.org/officeDocument/2006/relationships/hyperlink" Target="https://www.etm.ru/cat/nn/9802111?city=77" TargetMode="External"/><Relationship Id="rId454" Type="http://schemas.openxmlformats.org/officeDocument/2006/relationships/hyperlink" Target="http://www.condvent.ru/price/klapany_kvu_kus.htm" TargetMode="External"/><Relationship Id="rId661" Type="http://schemas.openxmlformats.org/officeDocument/2006/relationships/hyperlink" Target="https://c-mz.ru/index.php/krovelnye-derzhateli-provodnika/ploskaya-krovlya/product/view/37/534" TargetMode="External"/><Relationship Id="rId759" Type="http://schemas.openxmlformats.org/officeDocument/2006/relationships/hyperlink" Target="https://torsion24.ru/catalog/gidravlika/shtutsery_i_fitingi/shtutser_prokhodnoy_s42_m42kh2.html" TargetMode="External"/><Relationship Id="rId966" Type="http://schemas.openxmlformats.org/officeDocument/2006/relationships/hyperlink" Target="https://metal-market.ru/katalog/truby-stalnye/kruglye/d-32/" TargetMode="External"/><Relationship Id="rId11" Type="http://schemas.openxmlformats.org/officeDocument/2006/relationships/hyperlink" Target="https://www.minimaks.ru/product/iek-katushka-dlya-kmi-40-95a-220-v-upak-4-sht-kor-80-sht-kkm30d-ku-230/" TargetMode="External"/><Relationship Id="rId314" Type="http://schemas.openxmlformats.org/officeDocument/2006/relationships/hyperlink" Target="https://www.mir-krepega.ru/prod/bolt-gost-7798-din-931-m-8h30-8-8-ots/" TargetMode="External"/><Relationship Id="rId398" Type="http://schemas.openxmlformats.org/officeDocument/2006/relationships/hyperlink" Target="http://kub-privod.ru/magazin/product/elektrodvigatel-air-63v2-0-55kvt-3000ob-min-2081-komb?utm_campaign=2081040&amp;utm_content=price_10510_dvigateli_peremennogo_toka&amp;utm_medium=referral&amp;utm_source=www.pulscen.ru&amp;utm_terms=139931076_20230731140502" TargetMode="External"/><Relationship Id="rId521" Type="http://schemas.openxmlformats.org/officeDocument/2006/relationships/hyperlink" Target="https://market.yandex.ru/" TargetMode="External"/><Relationship Id="rId619" Type="http://schemas.openxmlformats.org/officeDocument/2006/relationships/hyperlink" Target="https://shop220.ru/50225-mufta-truba-korobka-ip67-m25h15-d25mm-dkc.htm" TargetMode="External"/><Relationship Id="rId1151" Type="http://schemas.openxmlformats.org/officeDocument/2006/relationships/hyperlink" Target="https://uss96.ru/flancy-stalnye/flancy-ploskie-stalnye/flanec-ploskij-stalnoj-du-150-ru-10-tip-01-isp-v-gost-33259-2015/" TargetMode="External"/><Relationship Id="rId1249" Type="http://schemas.openxmlformats.org/officeDocument/2006/relationships/hyperlink" Target="https://www.vseinstrumenti.ru/product/metallicheskij-korpus-era-schurn-1-6zo-1-76-uhl3-ip31-b0030179-1141941/" TargetMode="External"/><Relationship Id="rId95" Type="http://schemas.openxmlformats.org/officeDocument/2006/relationships/hyperlink" Target="https://tahion.spb.ru/product/kt-220-kronshtejn-nastennyj-dlinoj-220mm/" TargetMode="External"/><Relationship Id="rId160" Type="http://schemas.openxmlformats.org/officeDocument/2006/relationships/hyperlink" Target="https://chkk.su/pnevmoczilindr-klapana-rb90-rb115-rb140-rbc90-rbc120-6200525/" TargetMode="External"/><Relationship Id="rId826" Type="http://schemas.openxmlformats.org/officeDocument/2006/relationships/hyperlink" Target="https://samara.mtrservis.ru/rukava-vysokogo-davleniya-rvd/v-sbore/rvd-16-1200-bsp-34-1sn/?ysclid=lktrifvr5o935925155" TargetMode="External"/><Relationship Id="rId1011" Type="http://schemas.openxmlformats.org/officeDocument/2006/relationships/hyperlink" Target="https://samaraspectehnika.ru/p/655571932-filtroelement-mf-cre-100-fv1/" TargetMode="External"/><Relationship Id="rId1109" Type="http://schemas.openxmlformats.org/officeDocument/2006/relationships/hyperlink" Target="https://bernel.ru/ee113100" TargetMode="External"/><Relationship Id="rId258" Type="http://schemas.openxmlformats.org/officeDocument/2006/relationships/hyperlink" Target="https://www.mir-krepega.ru/prod/bolt-gost-7798-din-931-m-12h30-8-8-ots/" TargetMode="External"/><Relationship Id="rId465" Type="http://schemas.openxmlformats.org/officeDocument/2006/relationships/hyperlink" Target="https://euro-avtomatika.ru/product/weidmuller-1020080000-wdu-2-5-bl-ispolnenie-prokhodnaya-klemma-vintovoe-soedinenie-2-5-mm-kv-800-v-24-a-siniy/" TargetMode="External"/><Relationship Id="rId672" Type="http://schemas.openxmlformats.org/officeDocument/2006/relationships/hyperlink" Target="https://compressor.msk.ru/products/refrizheratornyy-osushitel-atlas-copco-f20" TargetMode="External"/><Relationship Id="rId1095" Type="http://schemas.openxmlformats.org/officeDocument/2006/relationships/hyperlink" Target="https://www.ozon.ru/product/filtr-toplivnyy-bosch-f026403006-f3006-vag-06-434479980/?sh=r_U_As3szw" TargetMode="External"/><Relationship Id="rId22" Type="http://schemas.openxmlformats.org/officeDocument/2006/relationships/hyperlink" Target="https://www.chipdip.ru/product0/8002849489" TargetMode="External"/><Relationship Id="rId118" Type="http://schemas.openxmlformats.org/officeDocument/2006/relationships/hyperlink" Target="https://www.etm.ru/cat/nn/9476656" TargetMode="External"/><Relationship Id="rId325" Type="http://schemas.openxmlformats.org/officeDocument/2006/relationships/hyperlink" Target="https://www.komus.ru/katalog/bumaga-i-bumazhnye-izdeliya/bumaga-dlya-ofisnoj-tekhniki/formatnaya-bumaga/c/135000/f/1356=a3/?utm_referrer=https%3A%2F%2Fyandex.ru%2F" TargetMode="External"/><Relationship Id="rId532" Type="http://schemas.openxmlformats.org/officeDocument/2006/relationships/hyperlink" Target="https://www.dragonmotors.ru/aksessuary-dlya-lodok-i-katerov/vinty/prinadlezhnosti-dlya-ustanovki-vintov/komplekt-krepezhnyy-umd-kt/" TargetMode="External"/><Relationship Id="rId977" Type="http://schemas.openxmlformats.org/officeDocument/2006/relationships/hyperlink" Target="https://yandex.ru/products" TargetMode="External"/><Relationship Id="rId1162" Type="http://schemas.openxmlformats.org/officeDocument/2006/relationships/hyperlink" Target="https://ya.ru/products/" TargetMode="External"/><Relationship Id="rId171" Type="http://schemas.openxmlformats.org/officeDocument/2006/relationships/hyperlink" Target="https://aredi.ru/kontaktor_20a_siemens_3tf40_11e_3tf4011_0b_24vdc_10036343179.html" TargetMode="External"/><Relationship Id="rId837" Type="http://schemas.openxmlformats.org/officeDocument/2006/relationships/hyperlink" Target="https://shop220.ru/lre21-teplovoe-rele-schneider-electric-tesys-e-1218a.htm?ysclid=lktrqkd8m9236161085" TargetMode="External"/><Relationship Id="rId1022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269" Type="http://schemas.openxmlformats.org/officeDocument/2006/relationships/hyperlink" Target="https://www.mir-krepega.ru/prod/bolt-gost-7798-din-933-m-12h70-pr-8-8-ots/" TargetMode="External"/><Relationship Id="rId476" Type="http://schemas.openxmlformats.org/officeDocument/2006/relationships/hyperlink" Target="https://www.etm.ru/cat/nn/336526?city=77" TargetMode="External"/><Relationship Id="rId683" Type="http://schemas.openxmlformats.org/officeDocument/2006/relationships/hyperlink" Target="https://samara.proconsim.ru/product/221700207/" TargetMode="External"/><Relationship Id="rId890" Type="http://schemas.openxmlformats.org/officeDocument/2006/relationships/hyperlink" Target="https://www.vseinstrumenti.ru/?ysclid=ll0wvo5up4836293154" TargetMode="External"/><Relationship Id="rId904" Type="http://schemas.openxmlformats.org/officeDocument/2006/relationships/hyperlink" Target="https://bernel.ru/s0228?ysclid=lkuz7dcdqc265816337" TargetMode="External"/><Relationship Id="rId33" Type="http://schemas.openxmlformats.org/officeDocument/2006/relationships/hyperlink" Target="https://iek-rus.ru/zazhim-nabornyj-zni-70mm2-jxb250a-seryj-iek/" TargetMode="External"/><Relationship Id="rId129" Type="http://schemas.openxmlformats.org/officeDocument/2006/relationships/hyperlink" Target="https://k-elektro.ru/catalog/kontaktory_malogabaritnye/k6_22z_80_rele_mini_kontaktornoe_k6_22z_80_3a_pri_ac_15_400v_katushka_220v_as_s_vintovymi_klemmam/" TargetMode="External"/><Relationship Id="rId336" Type="http://schemas.openxmlformats.org/officeDocument/2006/relationships/hyperlink" Target="https://www.vseinstrumenti.ru/product/rezinometallicheskij-bufer-altervia-a00006-16003003008-4483956/" TargetMode="External"/><Relationship Id="rId543" Type="http://schemas.openxmlformats.org/officeDocument/2006/relationships/hyperlink" Target="https://expert-zip.ru/catalog/konditsionery/raznoe-dlya-konditsionerov/9092/" TargetMode="External"/><Relationship Id="rId988" Type="http://schemas.openxmlformats.org/officeDocument/2006/relationships/hyperlink" Target="https://remochka.ru/zapchasti/haier/holodilniki/rezina/uplotnitel-14417" TargetMode="External"/><Relationship Id="rId1173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2" Type="http://schemas.openxmlformats.org/officeDocument/2006/relationships/hyperlink" Target="https://euro-avtomatika.ru/product/schneider-electric-avt-vykl-ic60n-1p-1a-c-art-a9f74101/" TargetMode="External"/><Relationship Id="rId403" Type="http://schemas.openxmlformats.org/officeDocument/2006/relationships/hyperlink" Target="https://www.ventkomfort.ru/diffuzor_dpu_m_250/" TargetMode="External"/><Relationship Id="rId750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848" Type="http://schemas.openxmlformats.org/officeDocument/2006/relationships/hyperlink" Target="https://www.kirelis.ru/catalog/pemni-klinovye/ventilyatornye/id_41542/?ysclid=lkts02mczy934260780" TargetMode="External"/><Relationship Id="rId1033" Type="http://schemas.openxmlformats.org/officeDocument/2006/relationships/hyperlink" Target="https://partsbooking.ru/products/HITACHI/4304882.html" TargetMode="External"/><Relationship Id="rId487" Type="http://schemas.openxmlformats.org/officeDocument/2006/relationships/hyperlink" Target="https://elevel.ru/shop/nizkovoltnoe-oborudovanie/kontaktory/se-easypact-tvs-kontaktor-3r-120a-no-nz-380v-ac3-220v-ac-50gts/" TargetMode="External"/><Relationship Id="rId610" Type="http://schemas.openxmlformats.org/officeDocument/2006/relationships/hyperlink" Target="https://samara.proconsim.ru/product/212100814/" TargetMode="External"/><Relationship Id="rId694" Type="http://schemas.openxmlformats.org/officeDocument/2006/relationships/hyperlink" Target="https://samara.leroymerlin.ru/product/ochistitel-montazhnoy-peny-oppa-cleaner-05-l-82172817/" TargetMode="External"/><Relationship Id="rId708" Type="http://schemas.openxmlformats.org/officeDocument/2006/relationships/hyperlink" Target="https://samara.proconsim.ru/product/222100006/" TargetMode="External"/><Relationship Id="rId915" Type="http://schemas.openxmlformats.org/officeDocument/2006/relationships/hyperlink" Target="https://ctg-parts.ru/prom/filtry_dlya_oborudovaniya/separator_db2132/?ysclid=lkuzwo13yw888495447" TargetMode="External"/><Relationship Id="rId1240" Type="http://schemas.openxmlformats.org/officeDocument/2006/relationships/hyperlink" Target="https://sila380.ru/elektrodvigatel-air-132-m4-11-kvt-1500-ob-min-1081" TargetMode="External"/><Relationship Id="rId347" Type="http://schemas.openxmlformats.org/officeDocument/2006/relationships/hyperlink" Target="https://kentek.ru/catalog/filtry-dlya-kompressorov/separator-air-oil/separator-vozdukh-maslo-sotras/db2126/" TargetMode="External"/><Relationship Id="rId999" Type="http://schemas.openxmlformats.org/officeDocument/2006/relationships/hyperlink" Target="https://bernel.ru/o9632" TargetMode="External"/><Relationship Id="rId1100" Type="http://schemas.openxmlformats.org/officeDocument/2006/relationships/hyperlink" Target="https://ru.made-in-china.com/co_xxtryy/product_Filter-E5-48-Air-Filter-E7-48-Compressed-Air-Filter-E9-48_esossihoy.html" TargetMode="External"/><Relationship Id="rId1184" Type="http://schemas.openxmlformats.org/officeDocument/2006/relationships/hyperlink" Target="https://www.vseinstrumenti.ru/product/shajba-tski-din-125a-m2-ts-1000-sht-61135-1807260/" TargetMode="External"/><Relationship Id="rId44" Type="http://schemas.openxmlformats.org/officeDocument/2006/relationships/hyperlink" Target="https://euro-avtomatika.ru/product/phoenix-contact-3044115-ut-4-bu-prokhodnye-klemmy/" TargetMode="External"/><Relationship Id="rId554" Type="http://schemas.openxmlformats.org/officeDocument/2006/relationships/hyperlink" Target="https://www.dkcmarket.ru/fc1020.html" TargetMode="External"/><Relationship Id="rId761" Type="http://schemas.openxmlformats.org/officeDocument/2006/relationships/hyperlink" Target="https://torsion24.ru/catalog/gidravlika/shtutsery_i_fitingi/shtutser_prokhodnoy_s42_m42kh2.html" TargetMode="External"/><Relationship Id="rId859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93" Type="http://schemas.openxmlformats.org/officeDocument/2006/relationships/hyperlink" Target="https://schneiderstore.ru/avtomaticheskij-vykljuchatel-schneider-electric-acti-9-ic60n-3p-13a-c" TargetMode="External"/><Relationship Id="rId207" Type="http://schemas.openxmlformats.org/officeDocument/2006/relationships/hyperlink" Target="https://ekfgroup.com/catalog/products/avtomaticheskij-vyklyuchatel-3p-50a-d-4-5ka-va-47-63-ekf-proxima" TargetMode="External"/><Relationship Id="rId414" Type="http://schemas.openxmlformats.org/officeDocument/2006/relationships/hyperlink" Target="https://www.etm.ru/cat/nn/2061259?city=77" TargetMode="External"/><Relationship Id="rId498" Type="http://schemas.openxmlformats.org/officeDocument/2006/relationships/hyperlink" Target="https://chkk.su/oxladitel-55kvt-jlck87763097-kombinirovanyij/" TargetMode="External"/><Relationship Id="rId621" Type="http://schemas.openxmlformats.org/officeDocument/2006/relationships/hyperlink" Target="https://shop220.ru/50225-mufta-truba-korobka-ip67-m25h15-d25mm-dkc.htm" TargetMode="External"/><Relationship Id="rId1044" Type="http://schemas.openxmlformats.org/officeDocument/2006/relationships/hyperlink" Target="https://amaazoon.ru/industrial/12471132031/g0a5fqh10b" TargetMode="External"/><Relationship Id="rId1251" Type="http://schemas.openxmlformats.org/officeDocument/2006/relationships/hyperlink" Target="https://anlan.ru/products/7112" TargetMode="External"/><Relationship Id="rId260" Type="http://schemas.openxmlformats.org/officeDocument/2006/relationships/hyperlink" Target="https://www.mir-krepega.ru/prod/bolt-gost-7798-din-933-m-12h35-pr-8-8-ots/" TargetMode="External"/><Relationship Id="rId719" Type="http://schemas.openxmlformats.org/officeDocument/2006/relationships/hyperlink" Target="https://market.yandex.ru/" TargetMode="External"/><Relationship Id="rId926" Type="http://schemas.openxmlformats.org/officeDocument/2006/relationships/hyperlink" Target="https://ryvok.ru/samara/dop-tovary/separatory-pyli/dustprom-sp-60-1/?ysclid=lkv0mqyhtc978971124" TargetMode="External"/><Relationship Id="rId1111" Type="http://schemas.openxmlformats.org/officeDocument/2006/relationships/hyperlink" Target="https://chudoshop.ru/product/filtr-608-vneshnii-9-3vt-650l-ch-190-190-290mm" TargetMode="External"/><Relationship Id="rId55" Type="http://schemas.openxmlformats.org/officeDocument/2006/relationships/hyperlink" Target="https://shop.energostandart.ru/catalog/brands/oborudovanie/osnovnye-proizvoditeli/phoenix-contact/klemmnye-bloki/pruzhinnye-klemmy-st/zazemlyayushchie-klemmy_2/st-4-pe/?r1=yandext&amp;r2=&amp;yclid=10136558509622558719" TargetMode="External"/><Relationship Id="rId120" Type="http://schemas.openxmlformats.org/officeDocument/2006/relationships/hyperlink" Target="https://www.minimaks.ru/product/mekhanizm-blokirovki-revers-dlya-kontaktorov-kmi-40-95-a-kkm30d-mb-iek-iek/" TargetMode="External"/><Relationship Id="rId358" Type="http://schemas.openxmlformats.org/officeDocument/2006/relationships/hyperlink" Target="https://bernel.ru/1621054799" TargetMode="External"/><Relationship Id="rId565" Type="http://schemas.openxmlformats.org/officeDocument/2006/relationships/hyperlink" Target="https://weidmuller-rus.ru/markirovka/1568261738-markirovka-pa2-4-tsifra-dlya-provoda-4-10mmkv-tsvet-jeltyj-kat-250sht-weidmueller" TargetMode="External"/><Relationship Id="rId772" Type="http://schemas.openxmlformats.org/officeDocument/2006/relationships/hyperlink" Target="https://store.rvdural.ru/fitingi/fitingi-dkos/fitingi-dkos-0-g/fiting-dn-32-dkos-52h2-38-0-g-20512-52-20t/" TargetMode="External"/><Relationship Id="rId1195" Type="http://schemas.openxmlformats.org/officeDocument/2006/relationships/hyperlink" Target="https://www.vseinstrumenti.ru/product/klinovoj-shkiv-skf-spb-280-5-tb-2021515/" TargetMode="External"/><Relationship Id="rId1209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218" Type="http://schemas.openxmlformats.org/officeDocument/2006/relationships/hyperlink" Target="https://iek-rus.ru/kontaktor-kti-5150-150a-230v-as3-iek/" TargetMode="External"/><Relationship Id="rId425" Type="http://schemas.openxmlformats.org/officeDocument/2006/relationships/hyperlink" Target="https://www.trubamax.ru/goods/182031879-perekhod_stalnoy_flantsevy_khf_du200kh100" TargetMode="External"/><Relationship Id="rId632" Type="http://schemas.openxmlformats.org/officeDocument/2006/relationships/hyperlink" Target="https://www.chipdip.ru/product0/8010438471" TargetMode="External"/><Relationship Id="rId1055" Type="http://schemas.openxmlformats.org/officeDocument/2006/relationships/hyperlink" Target="https://avtocomplekt.ru/catalog/kostroma/element-filtruyucshij-ochistki-vozduha-kostroma--specialist--efov445006-komplekt-725-1109560.html" TargetMode="External"/><Relationship Id="rId1262" Type="http://schemas.openxmlformats.org/officeDocument/2006/relationships/hyperlink" Target="https://www.etm.ru/cat/nn/6163953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ivo.garant.ru/" TargetMode="External"/><Relationship Id="rId117" Type="http://schemas.openxmlformats.org/officeDocument/2006/relationships/hyperlink" Target="http://ivo.garant.ru/" TargetMode="External"/><Relationship Id="rId21" Type="http://schemas.openxmlformats.org/officeDocument/2006/relationships/hyperlink" Target="http://ivo.garant.ru/" TargetMode="External"/><Relationship Id="rId42" Type="http://schemas.openxmlformats.org/officeDocument/2006/relationships/hyperlink" Target="http://ivo.garant.ru/" TargetMode="External"/><Relationship Id="rId47" Type="http://schemas.openxmlformats.org/officeDocument/2006/relationships/hyperlink" Target="http://ivo.garant.ru/" TargetMode="External"/><Relationship Id="rId63" Type="http://schemas.openxmlformats.org/officeDocument/2006/relationships/hyperlink" Target="http://ivo.garant.ru/" TargetMode="External"/><Relationship Id="rId68" Type="http://schemas.openxmlformats.org/officeDocument/2006/relationships/hyperlink" Target="http://ivo.garant.ru/" TargetMode="External"/><Relationship Id="rId84" Type="http://schemas.openxmlformats.org/officeDocument/2006/relationships/hyperlink" Target="http://ivo.garant.ru/" TargetMode="External"/><Relationship Id="rId89" Type="http://schemas.openxmlformats.org/officeDocument/2006/relationships/hyperlink" Target="http://ivo.garant.ru/" TargetMode="External"/><Relationship Id="rId112" Type="http://schemas.openxmlformats.org/officeDocument/2006/relationships/hyperlink" Target="http://ivo.garant.ru/" TargetMode="External"/><Relationship Id="rId133" Type="http://schemas.openxmlformats.org/officeDocument/2006/relationships/hyperlink" Target="http://ivo.garant.ru/" TargetMode="External"/><Relationship Id="rId138" Type="http://schemas.openxmlformats.org/officeDocument/2006/relationships/hyperlink" Target="http://ivo.garant.ru/" TargetMode="External"/><Relationship Id="rId154" Type="http://schemas.openxmlformats.org/officeDocument/2006/relationships/hyperlink" Target="http://ivo.garant.ru/" TargetMode="External"/><Relationship Id="rId159" Type="http://schemas.openxmlformats.org/officeDocument/2006/relationships/hyperlink" Target="http://ivo.garant.ru/" TargetMode="External"/><Relationship Id="rId175" Type="http://schemas.openxmlformats.org/officeDocument/2006/relationships/hyperlink" Target="http://ivo.garant.ru/" TargetMode="External"/><Relationship Id="rId170" Type="http://schemas.openxmlformats.org/officeDocument/2006/relationships/hyperlink" Target="http://ivo.garant.ru/" TargetMode="External"/><Relationship Id="rId16" Type="http://schemas.openxmlformats.org/officeDocument/2006/relationships/hyperlink" Target="http://ivo.garant.ru/" TargetMode="External"/><Relationship Id="rId107" Type="http://schemas.openxmlformats.org/officeDocument/2006/relationships/hyperlink" Target="http://ivo.garant.ru/" TargetMode="External"/><Relationship Id="rId11" Type="http://schemas.openxmlformats.org/officeDocument/2006/relationships/hyperlink" Target="http://ivo.garant.ru/" TargetMode="External"/><Relationship Id="rId32" Type="http://schemas.openxmlformats.org/officeDocument/2006/relationships/hyperlink" Target="http://ivo.garant.ru/" TargetMode="External"/><Relationship Id="rId37" Type="http://schemas.openxmlformats.org/officeDocument/2006/relationships/hyperlink" Target="http://ivo.garant.ru/" TargetMode="External"/><Relationship Id="rId53" Type="http://schemas.openxmlformats.org/officeDocument/2006/relationships/hyperlink" Target="http://ivo.garant.ru/" TargetMode="External"/><Relationship Id="rId58" Type="http://schemas.openxmlformats.org/officeDocument/2006/relationships/hyperlink" Target="http://ivo.garant.ru/" TargetMode="External"/><Relationship Id="rId74" Type="http://schemas.openxmlformats.org/officeDocument/2006/relationships/hyperlink" Target="http://ivo.garant.ru/" TargetMode="External"/><Relationship Id="rId79" Type="http://schemas.openxmlformats.org/officeDocument/2006/relationships/hyperlink" Target="http://ivo.garant.ru/" TargetMode="External"/><Relationship Id="rId102" Type="http://schemas.openxmlformats.org/officeDocument/2006/relationships/hyperlink" Target="http://ivo.garant.ru/" TargetMode="External"/><Relationship Id="rId123" Type="http://schemas.openxmlformats.org/officeDocument/2006/relationships/hyperlink" Target="http://ivo.garant.ru/" TargetMode="External"/><Relationship Id="rId128" Type="http://schemas.openxmlformats.org/officeDocument/2006/relationships/hyperlink" Target="http://ivo.garant.ru/" TargetMode="External"/><Relationship Id="rId144" Type="http://schemas.openxmlformats.org/officeDocument/2006/relationships/hyperlink" Target="http://ivo.garant.ru/" TargetMode="External"/><Relationship Id="rId149" Type="http://schemas.openxmlformats.org/officeDocument/2006/relationships/hyperlink" Target="http://ivo.garant.ru/" TargetMode="External"/><Relationship Id="rId5" Type="http://schemas.openxmlformats.org/officeDocument/2006/relationships/hyperlink" Target="http://ivo.garant.ru/" TargetMode="External"/><Relationship Id="rId90" Type="http://schemas.openxmlformats.org/officeDocument/2006/relationships/hyperlink" Target="http://ivo.garant.ru/" TargetMode="External"/><Relationship Id="rId95" Type="http://schemas.openxmlformats.org/officeDocument/2006/relationships/hyperlink" Target="http://ivo.garant.ru/" TargetMode="External"/><Relationship Id="rId160" Type="http://schemas.openxmlformats.org/officeDocument/2006/relationships/hyperlink" Target="http://ivo.garant.ru/" TargetMode="External"/><Relationship Id="rId165" Type="http://schemas.openxmlformats.org/officeDocument/2006/relationships/hyperlink" Target="http://ivo.garant.ru/" TargetMode="External"/><Relationship Id="rId22" Type="http://schemas.openxmlformats.org/officeDocument/2006/relationships/hyperlink" Target="http://ivo.garant.ru/" TargetMode="External"/><Relationship Id="rId27" Type="http://schemas.openxmlformats.org/officeDocument/2006/relationships/hyperlink" Target="http://ivo.garant.ru/" TargetMode="External"/><Relationship Id="rId43" Type="http://schemas.openxmlformats.org/officeDocument/2006/relationships/hyperlink" Target="http://ivo.garant.ru/" TargetMode="External"/><Relationship Id="rId48" Type="http://schemas.openxmlformats.org/officeDocument/2006/relationships/hyperlink" Target="http://ivo.garant.ru/" TargetMode="External"/><Relationship Id="rId64" Type="http://schemas.openxmlformats.org/officeDocument/2006/relationships/hyperlink" Target="http://ivo.garant.ru/" TargetMode="External"/><Relationship Id="rId69" Type="http://schemas.openxmlformats.org/officeDocument/2006/relationships/hyperlink" Target="http://ivo.garant.ru/" TargetMode="External"/><Relationship Id="rId113" Type="http://schemas.openxmlformats.org/officeDocument/2006/relationships/hyperlink" Target="http://ivo.garant.ru/" TargetMode="External"/><Relationship Id="rId118" Type="http://schemas.openxmlformats.org/officeDocument/2006/relationships/hyperlink" Target="http://ivo.garant.ru/" TargetMode="External"/><Relationship Id="rId134" Type="http://schemas.openxmlformats.org/officeDocument/2006/relationships/hyperlink" Target="http://ivo.garant.ru/" TargetMode="External"/><Relationship Id="rId139" Type="http://schemas.openxmlformats.org/officeDocument/2006/relationships/hyperlink" Target="http://ivo.garant.ru/" TargetMode="External"/><Relationship Id="rId80" Type="http://schemas.openxmlformats.org/officeDocument/2006/relationships/hyperlink" Target="http://ivo.garant.ru/" TargetMode="External"/><Relationship Id="rId85" Type="http://schemas.openxmlformats.org/officeDocument/2006/relationships/hyperlink" Target="http://ivo.garant.ru/" TargetMode="External"/><Relationship Id="rId150" Type="http://schemas.openxmlformats.org/officeDocument/2006/relationships/hyperlink" Target="http://ivo.garant.ru/" TargetMode="External"/><Relationship Id="rId155" Type="http://schemas.openxmlformats.org/officeDocument/2006/relationships/hyperlink" Target="http://ivo.garant.ru/" TargetMode="External"/><Relationship Id="rId171" Type="http://schemas.openxmlformats.org/officeDocument/2006/relationships/hyperlink" Target="http://ivo.garant.ru/" TargetMode="External"/><Relationship Id="rId176" Type="http://schemas.openxmlformats.org/officeDocument/2006/relationships/hyperlink" Target="http://ivo.garant.ru/" TargetMode="External"/><Relationship Id="rId12" Type="http://schemas.openxmlformats.org/officeDocument/2006/relationships/hyperlink" Target="http://ivo.garant.ru/" TargetMode="External"/><Relationship Id="rId17" Type="http://schemas.openxmlformats.org/officeDocument/2006/relationships/hyperlink" Target="http://ivo.garant.ru/" TargetMode="External"/><Relationship Id="rId33" Type="http://schemas.openxmlformats.org/officeDocument/2006/relationships/hyperlink" Target="http://ivo.garant.ru/" TargetMode="External"/><Relationship Id="rId38" Type="http://schemas.openxmlformats.org/officeDocument/2006/relationships/hyperlink" Target="http://ivo.garant.ru/" TargetMode="External"/><Relationship Id="rId59" Type="http://schemas.openxmlformats.org/officeDocument/2006/relationships/hyperlink" Target="http://ivo.garant.ru/" TargetMode="External"/><Relationship Id="rId103" Type="http://schemas.openxmlformats.org/officeDocument/2006/relationships/hyperlink" Target="http://ivo.garant.ru/" TargetMode="External"/><Relationship Id="rId108" Type="http://schemas.openxmlformats.org/officeDocument/2006/relationships/hyperlink" Target="http://ivo.garant.ru/" TargetMode="External"/><Relationship Id="rId124" Type="http://schemas.openxmlformats.org/officeDocument/2006/relationships/hyperlink" Target="http://ivo.garant.ru/" TargetMode="External"/><Relationship Id="rId129" Type="http://schemas.openxmlformats.org/officeDocument/2006/relationships/hyperlink" Target="http://ivo.garant.ru/" TargetMode="External"/><Relationship Id="rId54" Type="http://schemas.openxmlformats.org/officeDocument/2006/relationships/hyperlink" Target="http://ivo.garant.ru/" TargetMode="External"/><Relationship Id="rId70" Type="http://schemas.openxmlformats.org/officeDocument/2006/relationships/hyperlink" Target="http://ivo.garant.ru/" TargetMode="External"/><Relationship Id="rId75" Type="http://schemas.openxmlformats.org/officeDocument/2006/relationships/hyperlink" Target="http://ivo.garant.ru/" TargetMode="External"/><Relationship Id="rId91" Type="http://schemas.openxmlformats.org/officeDocument/2006/relationships/hyperlink" Target="http://ivo.garant.ru/" TargetMode="External"/><Relationship Id="rId96" Type="http://schemas.openxmlformats.org/officeDocument/2006/relationships/hyperlink" Target="http://ivo.garant.ru/" TargetMode="External"/><Relationship Id="rId140" Type="http://schemas.openxmlformats.org/officeDocument/2006/relationships/hyperlink" Target="http://ivo.garant.ru/" TargetMode="External"/><Relationship Id="rId145" Type="http://schemas.openxmlformats.org/officeDocument/2006/relationships/hyperlink" Target="http://ivo.garant.ru/" TargetMode="External"/><Relationship Id="rId161" Type="http://schemas.openxmlformats.org/officeDocument/2006/relationships/hyperlink" Target="http://ivo.garant.ru/" TargetMode="External"/><Relationship Id="rId166" Type="http://schemas.openxmlformats.org/officeDocument/2006/relationships/hyperlink" Target="http://ivo.garant.ru/" TargetMode="External"/><Relationship Id="rId1" Type="http://schemas.openxmlformats.org/officeDocument/2006/relationships/hyperlink" Target="http://ivo.garant.ru/" TargetMode="External"/><Relationship Id="rId6" Type="http://schemas.openxmlformats.org/officeDocument/2006/relationships/hyperlink" Target="http://ivo.garant.ru/" TargetMode="External"/><Relationship Id="rId23" Type="http://schemas.openxmlformats.org/officeDocument/2006/relationships/hyperlink" Target="http://ivo.garant.ru/" TargetMode="External"/><Relationship Id="rId28" Type="http://schemas.openxmlformats.org/officeDocument/2006/relationships/hyperlink" Target="http://ivo.garant.ru/" TargetMode="External"/><Relationship Id="rId49" Type="http://schemas.openxmlformats.org/officeDocument/2006/relationships/hyperlink" Target="http://ivo.garant.ru/" TargetMode="External"/><Relationship Id="rId114" Type="http://schemas.openxmlformats.org/officeDocument/2006/relationships/hyperlink" Target="http://ivo.garant.ru/" TargetMode="External"/><Relationship Id="rId119" Type="http://schemas.openxmlformats.org/officeDocument/2006/relationships/hyperlink" Target="http://ivo.garant.ru/" TargetMode="External"/><Relationship Id="rId10" Type="http://schemas.openxmlformats.org/officeDocument/2006/relationships/hyperlink" Target="http://ivo.garant.ru/" TargetMode="External"/><Relationship Id="rId31" Type="http://schemas.openxmlformats.org/officeDocument/2006/relationships/hyperlink" Target="http://ivo.garant.ru/" TargetMode="External"/><Relationship Id="rId44" Type="http://schemas.openxmlformats.org/officeDocument/2006/relationships/hyperlink" Target="http://ivo.garant.ru/" TargetMode="External"/><Relationship Id="rId52" Type="http://schemas.openxmlformats.org/officeDocument/2006/relationships/hyperlink" Target="http://ivo.garant.ru/" TargetMode="External"/><Relationship Id="rId60" Type="http://schemas.openxmlformats.org/officeDocument/2006/relationships/hyperlink" Target="http://ivo.garant.ru/" TargetMode="External"/><Relationship Id="rId65" Type="http://schemas.openxmlformats.org/officeDocument/2006/relationships/hyperlink" Target="http://ivo.garant.ru/" TargetMode="External"/><Relationship Id="rId73" Type="http://schemas.openxmlformats.org/officeDocument/2006/relationships/hyperlink" Target="http://ivo.garant.ru/" TargetMode="External"/><Relationship Id="rId78" Type="http://schemas.openxmlformats.org/officeDocument/2006/relationships/hyperlink" Target="http://ivo.garant.ru/" TargetMode="External"/><Relationship Id="rId81" Type="http://schemas.openxmlformats.org/officeDocument/2006/relationships/hyperlink" Target="http://ivo.garant.ru/" TargetMode="External"/><Relationship Id="rId86" Type="http://schemas.openxmlformats.org/officeDocument/2006/relationships/hyperlink" Target="http://ivo.garant.ru/" TargetMode="External"/><Relationship Id="rId94" Type="http://schemas.openxmlformats.org/officeDocument/2006/relationships/hyperlink" Target="http://ivo.garant.ru/" TargetMode="External"/><Relationship Id="rId99" Type="http://schemas.openxmlformats.org/officeDocument/2006/relationships/hyperlink" Target="http://ivo.garant.ru/" TargetMode="External"/><Relationship Id="rId101" Type="http://schemas.openxmlformats.org/officeDocument/2006/relationships/hyperlink" Target="http://ivo.garant.ru/" TargetMode="External"/><Relationship Id="rId122" Type="http://schemas.openxmlformats.org/officeDocument/2006/relationships/hyperlink" Target="http://ivo.garant.ru/" TargetMode="External"/><Relationship Id="rId130" Type="http://schemas.openxmlformats.org/officeDocument/2006/relationships/hyperlink" Target="http://ivo.garant.ru/" TargetMode="External"/><Relationship Id="rId135" Type="http://schemas.openxmlformats.org/officeDocument/2006/relationships/hyperlink" Target="http://ivo.garant.ru/" TargetMode="External"/><Relationship Id="rId143" Type="http://schemas.openxmlformats.org/officeDocument/2006/relationships/hyperlink" Target="http://ivo.garant.ru/" TargetMode="External"/><Relationship Id="rId148" Type="http://schemas.openxmlformats.org/officeDocument/2006/relationships/hyperlink" Target="http://ivo.garant.ru/" TargetMode="External"/><Relationship Id="rId151" Type="http://schemas.openxmlformats.org/officeDocument/2006/relationships/hyperlink" Target="http://ivo.garant.ru/" TargetMode="External"/><Relationship Id="rId156" Type="http://schemas.openxmlformats.org/officeDocument/2006/relationships/hyperlink" Target="http://ivo.garant.ru/" TargetMode="External"/><Relationship Id="rId164" Type="http://schemas.openxmlformats.org/officeDocument/2006/relationships/hyperlink" Target="http://ivo.garant.ru/" TargetMode="External"/><Relationship Id="rId169" Type="http://schemas.openxmlformats.org/officeDocument/2006/relationships/hyperlink" Target="http://ivo.garant.ru/" TargetMode="External"/><Relationship Id="rId177" Type="http://schemas.openxmlformats.org/officeDocument/2006/relationships/hyperlink" Target="http://ivo.garant.ru/" TargetMode="External"/><Relationship Id="rId4" Type="http://schemas.openxmlformats.org/officeDocument/2006/relationships/hyperlink" Target="http://ivo.garant.ru/" TargetMode="External"/><Relationship Id="rId9" Type="http://schemas.openxmlformats.org/officeDocument/2006/relationships/hyperlink" Target="http://ivo.garant.ru/" TargetMode="External"/><Relationship Id="rId172" Type="http://schemas.openxmlformats.org/officeDocument/2006/relationships/hyperlink" Target="http://ivo.garant.ru/" TargetMode="External"/><Relationship Id="rId180" Type="http://schemas.openxmlformats.org/officeDocument/2006/relationships/drawing" Target="../drawings/drawing1.xml"/><Relationship Id="rId13" Type="http://schemas.openxmlformats.org/officeDocument/2006/relationships/hyperlink" Target="http://ivo.garant.ru/" TargetMode="External"/><Relationship Id="rId18" Type="http://schemas.openxmlformats.org/officeDocument/2006/relationships/hyperlink" Target="http://ivo.garant.ru/" TargetMode="External"/><Relationship Id="rId39" Type="http://schemas.openxmlformats.org/officeDocument/2006/relationships/hyperlink" Target="http://ivo.garant.ru/" TargetMode="External"/><Relationship Id="rId109" Type="http://schemas.openxmlformats.org/officeDocument/2006/relationships/hyperlink" Target="http://ivo.garant.ru/" TargetMode="External"/><Relationship Id="rId34" Type="http://schemas.openxmlformats.org/officeDocument/2006/relationships/hyperlink" Target="http://ivo.garant.ru/" TargetMode="External"/><Relationship Id="rId50" Type="http://schemas.openxmlformats.org/officeDocument/2006/relationships/hyperlink" Target="http://ivo.garant.ru/" TargetMode="External"/><Relationship Id="rId55" Type="http://schemas.openxmlformats.org/officeDocument/2006/relationships/hyperlink" Target="http://ivo.garant.ru/" TargetMode="External"/><Relationship Id="rId76" Type="http://schemas.openxmlformats.org/officeDocument/2006/relationships/hyperlink" Target="http://ivo.garant.ru/" TargetMode="External"/><Relationship Id="rId97" Type="http://schemas.openxmlformats.org/officeDocument/2006/relationships/hyperlink" Target="http://ivo.garant.ru/" TargetMode="External"/><Relationship Id="rId104" Type="http://schemas.openxmlformats.org/officeDocument/2006/relationships/hyperlink" Target="http://ivo.garant.ru/" TargetMode="External"/><Relationship Id="rId120" Type="http://schemas.openxmlformats.org/officeDocument/2006/relationships/hyperlink" Target="http://ivo.garant.ru/" TargetMode="External"/><Relationship Id="rId125" Type="http://schemas.openxmlformats.org/officeDocument/2006/relationships/hyperlink" Target="http://ivo.garant.ru/" TargetMode="External"/><Relationship Id="rId141" Type="http://schemas.openxmlformats.org/officeDocument/2006/relationships/hyperlink" Target="http://ivo.garant.ru/" TargetMode="External"/><Relationship Id="rId146" Type="http://schemas.openxmlformats.org/officeDocument/2006/relationships/hyperlink" Target="http://ivo.garant.ru/" TargetMode="External"/><Relationship Id="rId167" Type="http://schemas.openxmlformats.org/officeDocument/2006/relationships/hyperlink" Target="http://ivo.garant.ru/" TargetMode="External"/><Relationship Id="rId7" Type="http://schemas.openxmlformats.org/officeDocument/2006/relationships/hyperlink" Target="http://ivo.garant.ru/" TargetMode="External"/><Relationship Id="rId71" Type="http://schemas.openxmlformats.org/officeDocument/2006/relationships/hyperlink" Target="http://ivo.garant.ru/" TargetMode="External"/><Relationship Id="rId92" Type="http://schemas.openxmlformats.org/officeDocument/2006/relationships/hyperlink" Target="http://ivo.garant.ru/" TargetMode="External"/><Relationship Id="rId162" Type="http://schemas.openxmlformats.org/officeDocument/2006/relationships/hyperlink" Target="http://ivo.garant.ru/" TargetMode="External"/><Relationship Id="rId2" Type="http://schemas.openxmlformats.org/officeDocument/2006/relationships/hyperlink" Target="http://ivo.garant.ru/" TargetMode="External"/><Relationship Id="rId29" Type="http://schemas.openxmlformats.org/officeDocument/2006/relationships/hyperlink" Target="http://ivo.garant.ru/" TargetMode="External"/><Relationship Id="rId24" Type="http://schemas.openxmlformats.org/officeDocument/2006/relationships/hyperlink" Target="http://ivo.garant.ru/" TargetMode="External"/><Relationship Id="rId40" Type="http://schemas.openxmlformats.org/officeDocument/2006/relationships/hyperlink" Target="http://ivo.garant.ru/" TargetMode="External"/><Relationship Id="rId45" Type="http://schemas.openxmlformats.org/officeDocument/2006/relationships/hyperlink" Target="http://ivo.garant.ru/" TargetMode="External"/><Relationship Id="rId66" Type="http://schemas.openxmlformats.org/officeDocument/2006/relationships/hyperlink" Target="http://ivo.garant.ru/" TargetMode="External"/><Relationship Id="rId87" Type="http://schemas.openxmlformats.org/officeDocument/2006/relationships/hyperlink" Target="http://ivo.garant.ru/" TargetMode="External"/><Relationship Id="rId110" Type="http://schemas.openxmlformats.org/officeDocument/2006/relationships/hyperlink" Target="http://ivo.garant.ru/" TargetMode="External"/><Relationship Id="rId115" Type="http://schemas.openxmlformats.org/officeDocument/2006/relationships/hyperlink" Target="http://ivo.garant.ru/" TargetMode="External"/><Relationship Id="rId131" Type="http://schemas.openxmlformats.org/officeDocument/2006/relationships/hyperlink" Target="http://ivo.garant.ru/" TargetMode="External"/><Relationship Id="rId136" Type="http://schemas.openxmlformats.org/officeDocument/2006/relationships/hyperlink" Target="http://ivo.garant.ru/" TargetMode="External"/><Relationship Id="rId157" Type="http://schemas.openxmlformats.org/officeDocument/2006/relationships/hyperlink" Target="http://ivo.garant.ru/" TargetMode="External"/><Relationship Id="rId178" Type="http://schemas.openxmlformats.org/officeDocument/2006/relationships/hyperlink" Target="http://ivo.garant.ru/" TargetMode="External"/><Relationship Id="rId61" Type="http://schemas.openxmlformats.org/officeDocument/2006/relationships/hyperlink" Target="http://ivo.garant.ru/" TargetMode="External"/><Relationship Id="rId82" Type="http://schemas.openxmlformats.org/officeDocument/2006/relationships/hyperlink" Target="http://ivo.garant.ru/" TargetMode="External"/><Relationship Id="rId152" Type="http://schemas.openxmlformats.org/officeDocument/2006/relationships/hyperlink" Target="http://ivo.garant.ru/" TargetMode="External"/><Relationship Id="rId173" Type="http://schemas.openxmlformats.org/officeDocument/2006/relationships/hyperlink" Target="http://ivo.garant.ru/" TargetMode="External"/><Relationship Id="rId19" Type="http://schemas.openxmlformats.org/officeDocument/2006/relationships/hyperlink" Target="http://ivo.garant.ru/" TargetMode="External"/><Relationship Id="rId14" Type="http://schemas.openxmlformats.org/officeDocument/2006/relationships/hyperlink" Target="http://ivo.garant.ru/" TargetMode="External"/><Relationship Id="rId30" Type="http://schemas.openxmlformats.org/officeDocument/2006/relationships/hyperlink" Target="http://ivo.garant.ru/" TargetMode="External"/><Relationship Id="rId35" Type="http://schemas.openxmlformats.org/officeDocument/2006/relationships/hyperlink" Target="http://ivo.garant.ru/" TargetMode="External"/><Relationship Id="rId56" Type="http://schemas.openxmlformats.org/officeDocument/2006/relationships/hyperlink" Target="http://ivo.garant.ru/" TargetMode="External"/><Relationship Id="rId77" Type="http://schemas.openxmlformats.org/officeDocument/2006/relationships/hyperlink" Target="http://ivo.garant.ru/" TargetMode="External"/><Relationship Id="rId100" Type="http://schemas.openxmlformats.org/officeDocument/2006/relationships/hyperlink" Target="http://ivo.garant.ru/" TargetMode="External"/><Relationship Id="rId105" Type="http://schemas.openxmlformats.org/officeDocument/2006/relationships/hyperlink" Target="http://ivo.garant.ru/" TargetMode="External"/><Relationship Id="rId126" Type="http://schemas.openxmlformats.org/officeDocument/2006/relationships/hyperlink" Target="http://ivo.garant.ru/" TargetMode="External"/><Relationship Id="rId147" Type="http://schemas.openxmlformats.org/officeDocument/2006/relationships/hyperlink" Target="http://ivo.garant.ru/" TargetMode="External"/><Relationship Id="rId168" Type="http://schemas.openxmlformats.org/officeDocument/2006/relationships/hyperlink" Target="http://ivo.garant.ru/" TargetMode="External"/><Relationship Id="rId8" Type="http://schemas.openxmlformats.org/officeDocument/2006/relationships/hyperlink" Target="http://ivo.garant.ru/" TargetMode="External"/><Relationship Id="rId51" Type="http://schemas.openxmlformats.org/officeDocument/2006/relationships/hyperlink" Target="http://ivo.garant.ru/" TargetMode="External"/><Relationship Id="rId72" Type="http://schemas.openxmlformats.org/officeDocument/2006/relationships/hyperlink" Target="http://ivo.garant.ru/" TargetMode="External"/><Relationship Id="rId93" Type="http://schemas.openxmlformats.org/officeDocument/2006/relationships/hyperlink" Target="http://ivo.garant.ru/" TargetMode="External"/><Relationship Id="rId98" Type="http://schemas.openxmlformats.org/officeDocument/2006/relationships/hyperlink" Target="http://ivo.garant.ru/" TargetMode="External"/><Relationship Id="rId121" Type="http://schemas.openxmlformats.org/officeDocument/2006/relationships/hyperlink" Target="http://ivo.garant.ru/" TargetMode="External"/><Relationship Id="rId142" Type="http://schemas.openxmlformats.org/officeDocument/2006/relationships/hyperlink" Target="http://ivo.garant.ru/" TargetMode="External"/><Relationship Id="rId163" Type="http://schemas.openxmlformats.org/officeDocument/2006/relationships/hyperlink" Target="http://ivo.garant.ru/" TargetMode="External"/><Relationship Id="rId3" Type="http://schemas.openxmlformats.org/officeDocument/2006/relationships/hyperlink" Target="http://ivo.garant.ru/" TargetMode="External"/><Relationship Id="rId25" Type="http://schemas.openxmlformats.org/officeDocument/2006/relationships/hyperlink" Target="http://ivo.garant.ru/" TargetMode="External"/><Relationship Id="rId46" Type="http://schemas.openxmlformats.org/officeDocument/2006/relationships/hyperlink" Target="http://ivo.garant.ru/" TargetMode="External"/><Relationship Id="rId67" Type="http://schemas.openxmlformats.org/officeDocument/2006/relationships/hyperlink" Target="http://ivo.garant.ru/" TargetMode="External"/><Relationship Id="rId116" Type="http://schemas.openxmlformats.org/officeDocument/2006/relationships/hyperlink" Target="http://ivo.garant.ru/" TargetMode="External"/><Relationship Id="rId137" Type="http://schemas.openxmlformats.org/officeDocument/2006/relationships/hyperlink" Target="http://ivo.garant.ru/" TargetMode="External"/><Relationship Id="rId158" Type="http://schemas.openxmlformats.org/officeDocument/2006/relationships/hyperlink" Target="http://ivo.garant.ru/" TargetMode="External"/><Relationship Id="rId20" Type="http://schemas.openxmlformats.org/officeDocument/2006/relationships/hyperlink" Target="http://ivo.garant.ru/" TargetMode="External"/><Relationship Id="rId41" Type="http://schemas.openxmlformats.org/officeDocument/2006/relationships/hyperlink" Target="http://ivo.garant.ru/" TargetMode="External"/><Relationship Id="rId62" Type="http://schemas.openxmlformats.org/officeDocument/2006/relationships/hyperlink" Target="http://ivo.garant.ru/" TargetMode="External"/><Relationship Id="rId83" Type="http://schemas.openxmlformats.org/officeDocument/2006/relationships/hyperlink" Target="http://ivo.garant.ru/" TargetMode="External"/><Relationship Id="rId88" Type="http://schemas.openxmlformats.org/officeDocument/2006/relationships/hyperlink" Target="http://ivo.garant.ru/" TargetMode="External"/><Relationship Id="rId111" Type="http://schemas.openxmlformats.org/officeDocument/2006/relationships/hyperlink" Target="http://ivo.garant.ru/" TargetMode="External"/><Relationship Id="rId132" Type="http://schemas.openxmlformats.org/officeDocument/2006/relationships/hyperlink" Target="http://ivo.garant.ru/" TargetMode="External"/><Relationship Id="rId153" Type="http://schemas.openxmlformats.org/officeDocument/2006/relationships/hyperlink" Target="http://ivo.garant.ru/" TargetMode="External"/><Relationship Id="rId174" Type="http://schemas.openxmlformats.org/officeDocument/2006/relationships/hyperlink" Target="http://ivo.garant.ru/" TargetMode="External"/><Relationship Id="rId179" Type="http://schemas.openxmlformats.org/officeDocument/2006/relationships/hyperlink" Target="https://rosstat.gov.ru/storage/mediabank/7_26-01-2022.html" TargetMode="External"/><Relationship Id="rId15" Type="http://schemas.openxmlformats.org/officeDocument/2006/relationships/hyperlink" Target="http://ivo.garant.ru/" TargetMode="External"/><Relationship Id="rId36" Type="http://schemas.openxmlformats.org/officeDocument/2006/relationships/hyperlink" Target="http://ivo.garant.ru/" TargetMode="External"/><Relationship Id="rId57" Type="http://schemas.openxmlformats.org/officeDocument/2006/relationships/hyperlink" Target="http://ivo.garant.ru/" TargetMode="External"/><Relationship Id="rId106" Type="http://schemas.openxmlformats.org/officeDocument/2006/relationships/hyperlink" Target="http://ivo.garant.ru/" TargetMode="External"/><Relationship Id="rId127" Type="http://schemas.openxmlformats.org/officeDocument/2006/relationships/hyperlink" Target="http://ivo.garant.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T1733"/>
  <sheetViews>
    <sheetView topLeftCell="M1699" zoomScaleNormal="100" workbookViewId="0">
      <selection activeCell="T1" sqref="A1:T1048576"/>
    </sheetView>
  </sheetViews>
  <sheetFormatPr defaultColWidth="9.140625" defaultRowHeight="12" x14ac:dyDescent="0.25"/>
  <cols>
    <col min="1" max="1" width="5.85546875" style="13" customWidth="1"/>
    <col min="2" max="2" width="7.7109375" style="13" customWidth="1"/>
    <col min="3" max="3" width="4.42578125" style="13" customWidth="1"/>
    <col min="4" max="4" width="43.140625" style="13" customWidth="1"/>
    <col min="5" max="5" width="15.140625" style="13" customWidth="1"/>
    <col min="6" max="6" width="13.28515625" style="13" customWidth="1"/>
    <col min="7" max="8" width="20.42578125" style="13" customWidth="1"/>
    <col min="9" max="9" width="15" style="13" customWidth="1"/>
    <col min="10" max="11" width="15.42578125" style="14" customWidth="1"/>
    <col min="12" max="12" width="57.85546875" style="13" customWidth="1"/>
    <col min="13" max="13" width="14.28515625" style="13" customWidth="1"/>
    <col min="14" max="14" width="16.42578125" style="13" customWidth="1"/>
    <col min="15" max="15" width="14.28515625" style="13" customWidth="1"/>
    <col min="16" max="16" width="15.140625" style="13" customWidth="1"/>
    <col min="17" max="17" width="13.7109375" style="13" customWidth="1"/>
    <col min="18" max="18" width="14.42578125" style="13" customWidth="1"/>
    <col min="19" max="19" width="17.42578125" style="13" customWidth="1"/>
    <col min="20" max="20" width="19.85546875" style="13" customWidth="1"/>
    <col min="21" max="16384" width="9.140625" style="13"/>
  </cols>
  <sheetData>
    <row r="6" spans="3:20" s="10" customFormat="1" ht="60" x14ac:dyDescent="0.25">
      <c r="C6" s="49" t="s">
        <v>0</v>
      </c>
      <c r="D6" s="49" t="s">
        <v>1</v>
      </c>
      <c r="E6" s="49" t="s">
        <v>2</v>
      </c>
      <c r="F6" s="49" t="s">
        <v>3</v>
      </c>
      <c r="G6" s="49" t="s">
        <v>4</v>
      </c>
      <c r="H6" s="49" t="s">
        <v>5</v>
      </c>
      <c r="I6" s="49" t="s">
        <v>6</v>
      </c>
      <c r="J6" s="50" t="s">
        <v>7</v>
      </c>
      <c r="K6" s="50" t="s">
        <v>8</v>
      </c>
      <c r="L6" s="49" t="s">
        <v>9</v>
      </c>
      <c r="M6" s="49" t="s">
        <v>2899</v>
      </c>
      <c r="N6" s="49" t="s">
        <v>2900</v>
      </c>
      <c r="O6" s="47" t="s">
        <v>2901</v>
      </c>
      <c r="P6" s="47" t="s">
        <v>2902</v>
      </c>
      <c r="Q6" s="46" t="s">
        <v>2903</v>
      </c>
      <c r="R6" s="47" t="s">
        <v>2904</v>
      </c>
      <c r="S6" s="48" t="s">
        <v>2905</v>
      </c>
      <c r="T6" s="48" t="s">
        <v>2907</v>
      </c>
    </row>
    <row r="7" spans="3:20" ht="36" x14ac:dyDescent="0.25">
      <c r="C7" s="11">
        <v>1</v>
      </c>
      <c r="D7" s="9" t="s">
        <v>10</v>
      </c>
      <c r="E7" s="9" t="s">
        <v>11</v>
      </c>
      <c r="F7" s="9">
        <v>2</v>
      </c>
      <c r="G7" s="1"/>
      <c r="H7" s="4">
        <v>1824.06</v>
      </c>
      <c r="I7" s="11" t="s">
        <v>12</v>
      </c>
      <c r="J7" s="12">
        <f>K7*1.2</f>
        <v>6697.848</v>
      </c>
      <c r="K7" s="11">
        <v>5581.54</v>
      </c>
      <c r="L7" s="11" t="s">
        <v>13</v>
      </c>
      <c r="M7" s="11"/>
      <c r="N7" s="11"/>
      <c r="O7" s="12">
        <f>J7</f>
        <v>6697.848</v>
      </c>
      <c r="P7" s="12">
        <f>O7*F7</f>
        <v>13395.696</v>
      </c>
      <c r="Q7" s="51">
        <v>0.2</v>
      </c>
      <c r="R7" s="52">
        <v>0.14699999999999999</v>
      </c>
      <c r="S7" s="53">
        <f>ROUND(P7*(1-Q7)*(1-R7),0)</f>
        <v>9141</v>
      </c>
      <c r="T7" s="12">
        <f>S7/1.2</f>
        <v>7617.5</v>
      </c>
    </row>
    <row r="8" spans="3:20" ht="36" x14ac:dyDescent="0.25">
      <c r="C8" s="11">
        <v>2</v>
      </c>
      <c r="D8" s="9" t="s">
        <v>14</v>
      </c>
      <c r="E8" s="9" t="s">
        <v>11</v>
      </c>
      <c r="F8" s="9">
        <v>1</v>
      </c>
      <c r="G8" s="1" t="s">
        <v>2105</v>
      </c>
      <c r="H8" s="4">
        <v>1251.04</v>
      </c>
      <c r="I8" s="11" t="s">
        <v>12</v>
      </c>
      <c r="J8" s="12">
        <v>14543</v>
      </c>
      <c r="K8" s="11"/>
      <c r="L8" s="11" t="s">
        <v>15</v>
      </c>
      <c r="M8" s="11"/>
      <c r="N8" s="11"/>
      <c r="O8" s="12">
        <f t="shared" ref="O8:O71" si="0">J8</f>
        <v>14543</v>
      </c>
      <c r="P8" s="12">
        <f t="shared" ref="P8:P71" si="1">O8*F8</f>
        <v>14543</v>
      </c>
      <c r="Q8" s="51">
        <v>0.2</v>
      </c>
      <c r="R8" s="52">
        <v>0.14699999999999999</v>
      </c>
      <c r="S8" s="53">
        <f t="shared" ref="S8:S13" si="2">ROUND(P8*(1-Q8)*(1-R8),0)</f>
        <v>9924</v>
      </c>
      <c r="T8" s="12">
        <f t="shared" ref="T8:T71" si="3">S8/1.2</f>
        <v>8270</v>
      </c>
    </row>
    <row r="9" spans="3:20" ht="24" x14ac:dyDescent="0.25">
      <c r="C9" s="11">
        <v>3</v>
      </c>
      <c r="D9" s="9" t="s">
        <v>16</v>
      </c>
      <c r="E9" s="9" t="s">
        <v>17</v>
      </c>
      <c r="F9" s="9">
        <v>2</v>
      </c>
      <c r="G9" s="1" t="s">
        <v>2105</v>
      </c>
      <c r="H9" s="4">
        <v>1135.5999999999999</v>
      </c>
      <c r="I9" s="11" t="s">
        <v>12</v>
      </c>
      <c r="J9" s="12">
        <v>1707</v>
      </c>
      <c r="K9" s="11"/>
      <c r="L9" s="11" t="s">
        <v>18</v>
      </c>
      <c r="M9" s="11"/>
      <c r="N9" s="11"/>
      <c r="O9" s="12">
        <f t="shared" si="0"/>
        <v>1707</v>
      </c>
      <c r="P9" s="12">
        <f t="shared" si="1"/>
        <v>3414</v>
      </c>
      <c r="Q9" s="51">
        <v>0.2</v>
      </c>
      <c r="R9" s="52">
        <v>0.14699999999999999</v>
      </c>
      <c r="S9" s="53">
        <f t="shared" si="2"/>
        <v>2330</v>
      </c>
      <c r="T9" s="12">
        <f t="shared" si="3"/>
        <v>1941.6666666666667</v>
      </c>
    </row>
    <row r="10" spans="3:20" ht="24" x14ac:dyDescent="0.25">
      <c r="C10" s="11">
        <v>4</v>
      </c>
      <c r="D10" s="9" t="s">
        <v>19</v>
      </c>
      <c r="E10" s="9" t="s">
        <v>17</v>
      </c>
      <c r="F10" s="9">
        <v>37</v>
      </c>
      <c r="G10" s="1" t="s">
        <v>2105</v>
      </c>
      <c r="H10" s="4">
        <v>8676.5</v>
      </c>
      <c r="I10" s="11" t="s">
        <v>12</v>
      </c>
      <c r="J10" s="12">
        <v>266.10000000000002</v>
      </c>
      <c r="K10" s="11"/>
      <c r="L10" s="11" t="s">
        <v>20</v>
      </c>
      <c r="M10" s="11"/>
      <c r="N10" s="11"/>
      <c r="O10" s="12">
        <f t="shared" si="0"/>
        <v>266.10000000000002</v>
      </c>
      <c r="P10" s="12">
        <f t="shared" si="1"/>
        <v>9845.7000000000007</v>
      </c>
      <c r="Q10" s="51">
        <v>0.2</v>
      </c>
      <c r="R10" s="52">
        <v>0.14699999999999999</v>
      </c>
      <c r="S10" s="53">
        <f t="shared" si="2"/>
        <v>6719</v>
      </c>
      <c r="T10" s="12">
        <f t="shared" si="3"/>
        <v>5599.166666666667</v>
      </c>
    </row>
    <row r="11" spans="3:20" ht="36" x14ac:dyDescent="0.25">
      <c r="C11" s="11">
        <v>5</v>
      </c>
      <c r="D11" s="9" t="s">
        <v>21</v>
      </c>
      <c r="E11" s="9" t="s">
        <v>17</v>
      </c>
      <c r="F11" s="9">
        <v>2</v>
      </c>
      <c r="G11" s="1" t="s">
        <v>2105</v>
      </c>
      <c r="H11" s="4">
        <v>650</v>
      </c>
      <c r="I11" s="11" t="s">
        <v>12</v>
      </c>
      <c r="J11" s="12">
        <v>4669</v>
      </c>
      <c r="K11" s="11"/>
      <c r="L11" s="11" t="s">
        <v>22</v>
      </c>
      <c r="M11" s="11"/>
      <c r="N11" s="11"/>
      <c r="O11" s="12">
        <f t="shared" si="0"/>
        <v>4669</v>
      </c>
      <c r="P11" s="12">
        <f t="shared" si="1"/>
        <v>9338</v>
      </c>
      <c r="Q11" s="51">
        <v>0.2</v>
      </c>
      <c r="R11" s="52">
        <v>0.14699999999999999</v>
      </c>
      <c r="S11" s="53">
        <f t="shared" si="2"/>
        <v>6372</v>
      </c>
      <c r="T11" s="12">
        <f t="shared" si="3"/>
        <v>5310</v>
      </c>
    </row>
    <row r="12" spans="3:20" ht="24" x14ac:dyDescent="0.25">
      <c r="C12" s="11">
        <v>6</v>
      </c>
      <c r="D12" s="9" t="s">
        <v>23</v>
      </c>
      <c r="E12" s="9" t="s">
        <v>17</v>
      </c>
      <c r="F12" s="9">
        <v>3</v>
      </c>
      <c r="G12" s="1" t="s">
        <v>2105</v>
      </c>
      <c r="H12" s="4">
        <v>2694</v>
      </c>
      <c r="I12" s="11" t="s">
        <v>12</v>
      </c>
      <c r="J12" s="12">
        <v>686.76</v>
      </c>
      <c r="K12" s="11"/>
      <c r="L12" s="11" t="s">
        <v>24</v>
      </c>
      <c r="M12" s="11"/>
      <c r="N12" s="11"/>
      <c r="O12" s="12">
        <f t="shared" si="0"/>
        <v>686.76</v>
      </c>
      <c r="P12" s="12">
        <f t="shared" si="1"/>
        <v>2060.2799999999997</v>
      </c>
      <c r="Q12" s="51">
        <v>0.2</v>
      </c>
      <c r="R12" s="52">
        <v>0.14699999999999999</v>
      </c>
      <c r="S12" s="53">
        <f t="shared" si="2"/>
        <v>1406</v>
      </c>
      <c r="T12" s="12">
        <f t="shared" si="3"/>
        <v>1171.6666666666667</v>
      </c>
    </row>
    <row r="13" spans="3:20" ht="36" x14ac:dyDescent="0.25">
      <c r="C13" s="11">
        <v>7</v>
      </c>
      <c r="D13" s="9" t="s">
        <v>25</v>
      </c>
      <c r="E13" s="9" t="s">
        <v>17</v>
      </c>
      <c r="F13" s="9">
        <v>15</v>
      </c>
      <c r="G13" s="1" t="s">
        <v>2105</v>
      </c>
      <c r="H13" s="4">
        <v>2032</v>
      </c>
      <c r="I13" s="11" t="s">
        <v>12</v>
      </c>
      <c r="J13" s="12">
        <v>382.32</v>
      </c>
      <c r="K13" s="11"/>
      <c r="L13" s="11" t="s">
        <v>26</v>
      </c>
      <c r="M13" s="11"/>
      <c r="N13" s="11"/>
      <c r="O13" s="12">
        <f t="shared" si="0"/>
        <v>382.32</v>
      </c>
      <c r="P13" s="12">
        <f t="shared" si="1"/>
        <v>5734.8</v>
      </c>
      <c r="Q13" s="51">
        <v>0.2</v>
      </c>
      <c r="R13" s="52">
        <v>0.14699999999999999</v>
      </c>
      <c r="S13" s="53">
        <f t="shared" si="2"/>
        <v>3913</v>
      </c>
      <c r="T13" s="12">
        <f t="shared" si="3"/>
        <v>3260.8333333333335</v>
      </c>
    </row>
    <row r="14" spans="3:20" ht="24" x14ac:dyDescent="0.25">
      <c r="C14" s="11">
        <v>8</v>
      </c>
      <c r="D14" s="9" t="s">
        <v>27</v>
      </c>
      <c r="E14" s="9" t="s">
        <v>17</v>
      </c>
      <c r="F14" s="9">
        <v>2</v>
      </c>
      <c r="G14" s="1" t="s">
        <v>2105</v>
      </c>
      <c r="H14" s="4">
        <v>618</v>
      </c>
      <c r="I14" s="11" t="s">
        <v>12</v>
      </c>
      <c r="J14" s="12">
        <v>587.64</v>
      </c>
      <c r="K14" s="11"/>
      <c r="L14" s="11" t="s">
        <v>28</v>
      </c>
      <c r="M14" s="11"/>
      <c r="N14" s="11"/>
      <c r="O14" s="12">
        <f t="shared" si="0"/>
        <v>587.64</v>
      </c>
      <c r="P14" s="12">
        <f t="shared" si="1"/>
        <v>1175.28</v>
      </c>
      <c r="Q14" s="51">
        <v>0.2</v>
      </c>
      <c r="R14" s="52">
        <v>0.14699999999999999</v>
      </c>
      <c r="S14" s="53">
        <f t="shared" ref="S14:S77" si="4">ROUND(P14*(1-Q14)*(1-R14),0)</f>
        <v>802</v>
      </c>
      <c r="T14" s="12">
        <f t="shared" si="3"/>
        <v>668.33333333333337</v>
      </c>
    </row>
    <row r="15" spans="3:20" ht="24" x14ac:dyDescent="0.25">
      <c r="C15" s="11">
        <v>9</v>
      </c>
      <c r="D15" s="9" t="s">
        <v>29</v>
      </c>
      <c r="E15" s="9" t="s">
        <v>17</v>
      </c>
      <c r="F15" s="9">
        <v>1</v>
      </c>
      <c r="G15" s="1" t="s">
        <v>2105</v>
      </c>
      <c r="H15" s="4">
        <v>211</v>
      </c>
      <c r="I15" s="11" t="s">
        <v>12</v>
      </c>
      <c r="J15" s="12">
        <v>414.18</v>
      </c>
      <c r="K15" s="11"/>
      <c r="L15" s="11" t="s">
        <v>30</v>
      </c>
      <c r="M15" s="11"/>
      <c r="N15" s="11"/>
      <c r="O15" s="12">
        <f t="shared" si="0"/>
        <v>414.18</v>
      </c>
      <c r="P15" s="12">
        <f t="shared" si="1"/>
        <v>414.18</v>
      </c>
      <c r="Q15" s="51">
        <v>0.2</v>
      </c>
      <c r="R15" s="52">
        <v>0.14699999999999999</v>
      </c>
      <c r="S15" s="53">
        <f t="shared" si="4"/>
        <v>283</v>
      </c>
      <c r="T15" s="12">
        <f t="shared" si="3"/>
        <v>235.83333333333334</v>
      </c>
    </row>
    <row r="16" spans="3:20" ht="24" x14ac:dyDescent="0.25">
      <c r="C16" s="11">
        <v>10</v>
      </c>
      <c r="D16" s="9" t="s">
        <v>31</v>
      </c>
      <c r="E16" s="9" t="s">
        <v>17</v>
      </c>
      <c r="F16" s="9">
        <v>1</v>
      </c>
      <c r="G16" s="1" t="s">
        <v>2105</v>
      </c>
      <c r="H16" s="4">
        <v>901</v>
      </c>
      <c r="I16" s="11" t="s">
        <v>12</v>
      </c>
      <c r="J16" s="12">
        <v>1624.86</v>
      </c>
      <c r="K16" s="11"/>
      <c r="L16" s="11" t="s">
        <v>32</v>
      </c>
      <c r="M16" s="11"/>
      <c r="N16" s="11"/>
      <c r="O16" s="12">
        <f t="shared" si="0"/>
        <v>1624.86</v>
      </c>
      <c r="P16" s="12">
        <f t="shared" si="1"/>
        <v>1624.86</v>
      </c>
      <c r="Q16" s="51">
        <v>0.2</v>
      </c>
      <c r="R16" s="52">
        <v>0.14699999999999999</v>
      </c>
      <c r="S16" s="53">
        <f t="shared" si="4"/>
        <v>1109</v>
      </c>
      <c r="T16" s="12">
        <f t="shared" si="3"/>
        <v>924.16666666666674</v>
      </c>
    </row>
    <row r="17" spans="3:20" ht="24" x14ac:dyDescent="0.25">
      <c r="C17" s="11">
        <v>11</v>
      </c>
      <c r="D17" s="9" t="s">
        <v>33</v>
      </c>
      <c r="E17" s="9" t="s">
        <v>17</v>
      </c>
      <c r="F17" s="9">
        <v>20</v>
      </c>
      <c r="G17" s="1" t="s">
        <v>2105</v>
      </c>
      <c r="H17" s="4">
        <v>2289.8000000000002</v>
      </c>
      <c r="I17" s="11" t="s">
        <v>12</v>
      </c>
      <c r="J17" s="12">
        <v>89.34</v>
      </c>
      <c r="K17" s="11"/>
      <c r="L17" s="11" t="s">
        <v>34</v>
      </c>
      <c r="M17" s="11"/>
      <c r="N17" s="11"/>
      <c r="O17" s="12">
        <f t="shared" si="0"/>
        <v>89.34</v>
      </c>
      <c r="P17" s="12">
        <f t="shared" si="1"/>
        <v>1786.8000000000002</v>
      </c>
      <c r="Q17" s="51">
        <v>0.2</v>
      </c>
      <c r="R17" s="52">
        <v>0.14699999999999999</v>
      </c>
      <c r="S17" s="53">
        <f t="shared" si="4"/>
        <v>1219</v>
      </c>
      <c r="T17" s="12">
        <f t="shared" si="3"/>
        <v>1015.8333333333334</v>
      </c>
    </row>
    <row r="18" spans="3:20" ht="48" x14ac:dyDescent="0.25">
      <c r="C18" s="11">
        <v>12</v>
      </c>
      <c r="D18" s="9" t="s">
        <v>35</v>
      </c>
      <c r="E18" s="9" t="s">
        <v>17</v>
      </c>
      <c r="F18" s="9">
        <v>42</v>
      </c>
      <c r="G18" s="1" t="s">
        <v>2105</v>
      </c>
      <c r="H18" s="4">
        <v>17434.62</v>
      </c>
      <c r="I18" s="11" t="s">
        <v>12</v>
      </c>
      <c r="J18" s="12">
        <v>342</v>
      </c>
      <c r="K18" s="11"/>
      <c r="L18" s="11" t="s">
        <v>36</v>
      </c>
      <c r="M18" s="11"/>
      <c r="N18" s="11"/>
      <c r="O18" s="12">
        <f t="shared" si="0"/>
        <v>342</v>
      </c>
      <c r="P18" s="12">
        <f t="shared" si="1"/>
        <v>14364</v>
      </c>
      <c r="Q18" s="51">
        <v>0.2</v>
      </c>
      <c r="R18" s="52">
        <v>0.14699999999999999</v>
      </c>
      <c r="S18" s="53">
        <f t="shared" si="4"/>
        <v>9802</v>
      </c>
      <c r="T18" s="12">
        <f t="shared" si="3"/>
        <v>8168.3333333333339</v>
      </c>
    </row>
    <row r="19" spans="3:20" x14ac:dyDescent="0.25">
      <c r="C19" s="11">
        <v>13</v>
      </c>
      <c r="D19" s="9" t="s">
        <v>37</v>
      </c>
      <c r="E19" s="9" t="s">
        <v>17</v>
      </c>
      <c r="F19" s="9">
        <v>7</v>
      </c>
      <c r="G19" s="1" t="s">
        <v>2105</v>
      </c>
      <c r="H19" s="4">
        <v>3178</v>
      </c>
      <c r="I19" s="11" t="s">
        <v>12</v>
      </c>
      <c r="J19" s="12">
        <v>1052</v>
      </c>
      <c r="K19" s="11"/>
      <c r="L19" s="11" t="s">
        <v>38</v>
      </c>
      <c r="M19" s="11"/>
      <c r="N19" s="11"/>
      <c r="O19" s="12">
        <f t="shared" si="0"/>
        <v>1052</v>
      </c>
      <c r="P19" s="12">
        <f t="shared" si="1"/>
        <v>7364</v>
      </c>
      <c r="Q19" s="51">
        <v>0.2</v>
      </c>
      <c r="R19" s="52">
        <v>0.14699999999999999</v>
      </c>
      <c r="S19" s="53">
        <f t="shared" si="4"/>
        <v>5025</v>
      </c>
      <c r="T19" s="12">
        <f t="shared" si="3"/>
        <v>4187.5</v>
      </c>
    </row>
    <row r="20" spans="3:20" ht="24" x14ac:dyDescent="0.25">
      <c r="C20" s="11">
        <v>14</v>
      </c>
      <c r="D20" s="9" t="s">
        <v>39</v>
      </c>
      <c r="E20" s="9" t="s">
        <v>11</v>
      </c>
      <c r="F20" s="9">
        <v>2</v>
      </c>
      <c r="G20" s="1" t="s">
        <v>2105</v>
      </c>
      <c r="H20" s="4">
        <v>1782.04</v>
      </c>
      <c r="I20" s="11" t="s">
        <v>12</v>
      </c>
      <c r="J20" s="12">
        <v>5277.78</v>
      </c>
      <c r="K20" s="11"/>
      <c r="L20" s="11" t="s">
        <v>40</v>
      </c>
      <c r="M20" s="11"/>
      <c r="N20" s="11"/>
      <c r="O20" s="12">
        <f t="shared" si="0"/>
        <v>5277.78</v>
      </c>
      <c r="P20" s="12">
        <f t="shared" si="1"/>
        <v>10555.56</v>
      </c>
      <c r="Q20" s="51">
        <v>0.2</v>
      </c>
      <c r="R20" s="52">
        <v>0.14699999999999999</v>
      </c>
      <c r="S20" s="53">
        <f t="shared" si="4"/>
        <v>7203</v>
      </c>
      <c r="T20" s="12">
        <f t="shared" si="3"/>
        <v>6002.5</v>
      </c>
    </row>
    <row r="21" spans="3:20" ht="24" x14ac:dyDescent="0.25">
      <c r="C21" s="11">
        <v>15</v>
      </c>
      <c r="D21" s="9" t="s">
        <v>41</v>
      </c>
      <c r="E21" s="9" t="s">
        <v>17</v>
      </c>
      <c r="F21" s="9">
        <v>2</v>
      </c>
      <c r="G21" s="1" t="s">
        <v>2105</v>
      </c>
      <c r="H21" s="4">
        <v>1579.6</v>
      </c>
      <c r="I21" s="11" t="s">
        <v>12</v>
      </c>
      <c r="J21" s="12">
        <v>35178</v>
      </c>
      <c r="K21" s="11"/>
      <c r="L21" s="11" t="s">
        <v>42</v>
      </c>
      <c r="M21" s="11"/>
      <c r="N21" s="11"/>
      <c r="O21" s="12">
        <f t="shared" si="0"/>
        <v>35178</v>
      </c>
      <c r="P21" s="12">
        <f t="shared" si="1"/>
        <v>70356</v>
      </c>
      <c r="Q21" s="51">
        <v>0.2</v>
      </c>
      <c r="R21" s="52">
        <v>0.14699999999999999</v>
      </c>
      <c r="S21" s="53">
        <f t="shared" si="4"/>
        <v>48011</v>
      </c>
      <c r="T21" s="12">
        <f t="shared" si="3"/>
        <v>40009.166666666672</v>
      </c>
    </row>
    <row r="22" spans="3:20" ht="24" x14ac:dyDescent="0.25">
      <c r="C22" s="11">
        <v>16</v>
      </c>
      <c r="D22" s="9" t="s">
        <v>43</v>
      </c>
      <c r="E22" s="9" t="s">
        <v>17</v>
      </c>
      <c r="F22" s="9">
        <v>1</v>
      </c>
      <c r="G22" s="1" t="s">
        <v>2105</v>
      </c>
      <c r="H22" s="4">
        <v>3587</v>
      </c>
      <c r="I22" s="11" t="s">
        <v>12</v>
      </c>
      <c r="J22" s="12">
        <v>45687</v>
      </c>
      <c r="K22" s="11"/>
      <c r="L22" s="11" t="s">
        <v>44</v>
      </c>
      <c r="M22" s="11"/>
      <c r="N22" s="11"/>
      <c r="O22" s="12">
        <f t="shared" si="0"/>
        <v>45687</v>
      </c>
      <c r="P22" s="12">
        <f t="shared" si="1"/>
        <v>45687</v>
      </c>
      <c r="Q22" s="51">
        <v>0.2</v>
      </c>
      <c r="R22" s="52">
        <v>0.14699999999999999</v>
      </c>
      <c r="S22" s="53">
        <f t="shared" si="4"/>
        <v>31177</v>
      </c>
      <c r="T22" s="12">
        <f t="shared" si="3"/>
        <v>25980.833333333336</v>
      </c>
    </row>
    <row r="23" spans="3:20" ht="84" x14ac:dyDescent="0.25">
      <c r="C23" s="11">
        <v>17</v>
      </c>
      <c r="D23" s="9" t="s">
        <v>45</v>
      </c>
      <c r="E23" s="9" t="s">
        <v>17</v>
      </c>
      <c r="F23" s="9">
        <v>1</v>
      </c>
      <c r="G23" s="1" t="s">
        <v>2105</v>
      </c>
      <c r="H23" s="4">
        <v>548.70000000000005</v>
      </c>
      <c r="I23" s="11" t="s">
        <v>12</v>
      </c>
      <c r="J23" s="12">
        <v>81900</v>
      </c>
      <c r="K23" s="11"/>
      <c r="L23" s="11" t="s">
        <v>46</v>
      </c>
      <c r="M23" s="11"/>
      <c r="N23" s="11"/>
      <c r="O23" s="12">
        <f t="shared" si="0"/>
        <v>81900</v>
      </c>
      <c r="P23" s="12">
        <f t="shared" si="1"/>
        <v>81900</v>
      </c>
      <c r="Q23" s="51">
        <v>0.2</v>
      </c>
      <c r="R23" s="52">
        <v>0.14699999999999999</v>
      </c>
      <c r="S23" s="53">
        <f t="shared" si="4"/>
        <v>55889</v>
      </c>
      <c r="T23" s="12">
        <f t="shared" si="3"/>
        <v>46574.166666666672</v>
      </c>
    </row>
    <row r="24" spans="3:20" ht="36" x14ac:dyDescent="0.25">
      <c r="C24" s="11">
        <v>18</v>
      </c>
      <c r="D24" s="9" t="s">
        <v>47</v>
      </c>
      <c r="E24" s="9" t="s">
        <v>17</v>
      </c>
      <c r="F24" s="9">
        <v>20</v>
      </c>
      <c r="G24" s="1" t="s">
        <v>2105</v>
      </c>
      <c r="H24" s="4">
        <v>13578</v>
      </c>
      <c r="I24" s="11" t="s">
        <v>12</v>
      </c>
      <c r="J24" s="12">
        <v>3416.52</v>
      </c>
      <c r="K24" s="11"/>
      <c r="L24" s="11" t="s">
        <v>48</v>
      </c>
      <c r="M24" s="11"/>
      <c r="N24" s="11"/>
      <c r="O24" s="12">
        <f t="shared" si="0"/>
        <v>3416.52</v>
      </c>
      <c r="P24" s="12">
        <f t="shared" si="1"/>
        <v>68330.399999999994</v>
      </c>
      <c r="Q24" s="51">
        <v>0.2</v>
      </c>
      <c r="R24" s="52">
        <v>0.14699999999999999</v>
      </c>
      <c r="S24" s="53">
        <f t="shared" si="4"/>
        <v>46629</v>
      </c>
      <c r="T24" s="12">
        <f t="shared" si="3"/>
        <v>38857.5</v>
      </c>
    </row>
    <row r="25" spans="3:20" ht="36" x14ac:dyDescent="0.25">
      <c r="C25" s="11">
        <v>19</v>
      </c>
      <c r="D25" s="9" t="s">
        <v>49</v>
      </c>
      <c r="E25" s="9" t="s">
        <v>17</v>
      </c>
      <c r="F25" s="9">
        <v>1</v>
      </c>
      <c r="G25" s="1" t="s">
        <v>2105</v>
      </c>
      <c r="H25" s="4">
        <v>4410</v>
      </c>
      <c r="I25" s="11" t="s">
        <v>12</v>
      </c>
      <c r="J25" s="12">
        <v>1169.26</v>
      </c>
      <c r="K25" s="11"/>
      <c r="L25" s="11" t="s">
        <v>50</v>
      </c>
      <c r="M25" s="11"/>
      <c r="N25" s="11"/>
      <c r="O25" s="12">
        <f t="shared" si="0"/>
        <v>1169.26</v>
      </c>
      <c r="P25" s="12">
        <f t="shared" si="1"/>
        <v>1169.26</v>
      </c>
      <c r="Q25" s="51">
        <v>0.2</v>
      </c>
      <c r="R25" s="52">
        <v>0.14699999999999999</v>
      </c>
      <c r="S25" s="53">
        <f t="shared" si="4"/>
        <v>798</v>
      </c>
      <c r="T25" s="12">
        <f t="shared" si="3"/>
        <v>665</v>
      </c>
    </row>
    <row r="26" spans="3:20" ht="120" x14ac:dyDescent="0.25">
      <c r="C26" s="11">
        <v>20</v>
      </c>
      <c r="D26" s="9" t="s">
        <v>51</v>
      </c>
      <c r="E26" s="9" t="s">
        <v>17</v>
      </c>
      <c r="F26" s="9">
        <v>12</v>
      </c>
      <c r="G26" s="1" t="s">
        <v>2105</v>
      </c>
      <c r="H26" s="4">
        <v>728.16</v>
      </c>
      <c r="I26" s="11" t="s">
        <v>12</v>
      </c>
      <c r="J26" s="12">
        <v>3299</v>
      </c>
      <c r="K26" s="11"/>
      <c r="L26" s="11" t="s">
        <v>52</v>
      </c>
      <c r="M26" s="11"/>
      <c r="N26" s="11"/>
      <c r="O26" s="12">
        <f t="shared" si="0"/>
        <v>3299</v>
      </c>
      <c r="P26" s="12">
        <f t="shared" si="1"/>
        <v>39588</v>
      </c>
      <c r="Q26" s="51">
        <v>0.2</v>
      </c>
      <c r="R26" s="52">
        <v>0.14699999999999999</v>
      </c>
      <c r="S26" s="53">
        <f t="shared" si="4"/>
        <v>27015</v>
      </c>
      <c r="T26" s="12">
        <f t="shared" si="3"/>
        <v>22512.5</v>
      </c>
    </row>
    <row r="27" spans="3:20" ht="24" x14ac:dyDescent="0.25">
      <c r="C27" s="11">
        <v>21</v>
      </c>
      <c r="D27" s="9" t="s">
        <v>53</v>
      </c>
      <c r="E27" s="9" t="s">
        <v>17</v>
      </c>
      <c r="F27" s="9">
        <v>4</v>
      </c>
      <c r="G27" s="1" t="s">
        <v>2105</v>
      </c>
      <c r="H27" s="4">
        <v>334.24</v>
      </c>
      <c r="I27" s="11" t="s">
        <v>12</v>
      </c>
      <c r="J27" s="12">
        <f>K27*1.2</f>
        <v>775.19999999999993</v>
      </c>
      <c r="K27" s="12">
        <v>646</v>
      </c>
      <c r="L27" s="11" t="s">
        <v>54</v>
      </c>
      <c r="M27" s="11">
        <v>2022</v>
      </c>
      <c r="N27" s="11"/>
      <c r="O27" s="12">
        <f t="shared" si="0"/>
        <v>775.19999999999993</v>
      </c>
      <c r="P27" s="12">
        <f t="shared" si="1"/>
        <v>3100.7999999999997</v>
      </c>
      <c r="Q27" s="51">
        <v>0.2</v>
      </c>
      <c r="R27" s="52">
        <v>0.14699999999999999</v>
      </c>
      <c r="S27" s="53">
        <f t="shared" si="4"/>
        <v>2116</v>
      </c>
      <c r="T27" s="12">
        <f t="shared" si="3"/>
        <v>1763.3333333333335</v>
      </c>
    </row>
    <row r="28" spans="3:20" ht="24" x14ac:dyDescent="0.25">
      <c r="C28" s="11">
        <v>22</v>
      </c>
      <c r="D28" s="9" t="s">
        <v>55</v>
      </c>
      <c r="E28" s="9" t="s">
        <v>17</v>
      </c>
      <c r="F28" s="9">
        <v>34</v>
      </c>
      <c r="G28" s="1" t="s">
        <v>2105</v>
      </c>
      <c r="H28" s="4">
        <v>8570.0400000000009</v>
      </c>
      <c r="I28" s="11" t="s">
        <v>12</v>
      </c>
      <c r="J28" s="12">
        <v>4811</v>
      </c>
      <c r="K28" s="11"/>
      <c r="L28" s="11" t="s">
        <v>56</v>
      </c>
      <c r="M28" s="11"/>
      <c r="N28" s="11"/>
      <c r="O28" s="12">
        <f t="shared" si="0"/>
        <v>4811</v>
      </c>
      <c r="P28" s="12">
        <f t="shared" si="1"/>
        <v>163574</v>
      </c>
      <c r="Q28" s="51">
        <v>0.2</v>
      </c>
      <c r="R28" s="52">
        <v>0.14699999999999999</v>
      </c>
      <c r="S28" s="53">
        <f t="shared" si="4"/>
        <v>111623</v>
      </c>
      <c r="T28" s="12">
        <f t="shared" si="3"/>
        <v>93019.166666666672</v>
      </c>
    </row>
    <row r="29" spans="3:20" ht="36" x14ac:dyDescent="0.25">
      <c r="C29" s="11">
        <v>23</v>
      </c>
      <c r="D29" s="9" t="s">
        <v>57</v>
      </c>
      <c r="E29" s="9" t="s">
        <v>17</v>
      </c>
      <c r="F29" s="9">
        <v>2</v>
      </c>
      <c r="G29" s="1" t="s">
        <v>2105</v>
      </c>
      <c r="H29" s="5">
        <v>40982.9</v>
      </c>
      <c r="I29" s="11" t="s">
        <v>12</v>
      </c>
      <c r="J29" s="12">
        <v>1739</v>
      </c>
      <c r="K29" s="11"/>
      <c r="L29" s="11" t="s">
        <v>58</v>
      </c>
      <c r="M29" s="11"/>
      <c r="N29" s="11"/>
      <c r="O29" s="12">
        <f t="shared" si="0"/>
        <v>1739</v>
      </c>
      <c r="P29" s="12">
        <f t="shared" si="1"/>
        <v>3478</v>
      </c>
      <c r="Q29" s="51">
        <v>0.2</v>
      </c>
      <c r="R29" s="52">
        <v>0.14699999999999999</v>
      </c>
      <c r="S29" s="53">
        <f t="shared" si="4"/>
        <v>2373</v>
      </c>
      <c r="T29" s="12">
        <f t="shared" si="3"/>
        <v>1977.5</v>
      </c>
    </row>
    <row r="30" spans="3:20" x14ac:dyDescent="0.25">
      <c r="C30" s="11">
        <v>24</v>
      </c>
      <c r="D30" s="9" t="s">
        <v>59</v>
      </c>
      <c r="E30" s="9" t="s">
        <v>17</v>
      </c>
      <c r="F30" s="9">
        <v>1</v>
      </c>
      <c r="G30" s="1" t="s">
        <v>2105</v>
      </c>
      <c r="H30" s="4">
        <v>11878</v>
      </c>
      <c r="I30" s="11" t="s">
        <v>12</v>
      </c>
      <c r="J30" s="12">
        <v>14026.32</v>
      </c>
      <c r="K30" s="11"/>
      <c r="L30" s="11" t="s">
        <v>60</v>
      </c>
      <c r="M30" s="11"/>
      <c r="N30" s="11"/>
      <c r="O30" s="12">
        <f t="shared" si="0"/>
        <v>14026.32</v>
      </c>
      <c r="P30" s="12">
        <f t="shared" si="1"/>
        <v>14026.32</v>
      </c>
      <c r="Q30" s="51">
        <v>0.2</v>
      </c>
      <c r="R30" s="52">
        <v>0.14699999999999999</v>
      </c>
      <c r="S30" s="53">
        <f t="shared" si="4"/>
        <v>9572</v>
      </c>
      <c r="T30" s="12">
        <f t="shared" si="3"/>
        <v>7976.666666666667</v>
      </c>
    </row>
    <row r="31" spans="3:20" ht="24" x14ac:dyDescent="0.25">
      <c r="C31" s="11">
        <v>25</v>
      </c>
      <c r="D31" s="9" t="s">
        <v>61</v>
      </c>
      <c r="E31" s="9" t="s">
        <v>17</v>
      </c>
      <c r="F31" s="9">
        <v>4</v>
      </c>
      <c r="G31" s="1" t="s">
        <v>2105</v>
      </c>
      <c r="H31" s="4">
        <v>1346</v>
      </c>
      <c r="I31" s="11" t="s">
        <v>12</v>
      </c>
      <c r="J31" s="12">
        <v>563</v>
      </c>
      <c r="K31" s="11"/>
      <c r="L31" s="11" t="s">
        <v>62</v>
      </c>
      <c r="M31" s="11"/>
      <c r="N31" s="11"/>
      <c r="O31" s="12">
        <f t="shared" si="0"/>
        <v>563</v>
      </c>
      <c r="P31" s="12">
        <f t="shared" si="1"/>
        <v>2252</v>
      </c>
      <c r="Q31" s="51">
        <v>0.2</v>
      </c>
      <c r="R31" s="52">
        <v>0.14699999999999999</v>
      </c>
      <c r="S31" s="53">
        <f t="shared" si="4"/>
        <v>1537</v>
      </c>
      <c r="T31" s="12">
        <f t="shared" si="3"/>
        <v>1280.8333333333335</v>
      </c>
    </row>
    <row r="32" spans="3:20" x14ac:dyDescent="0.25">
      <c r="C32" s="11">
        <v>26</v>
      </c>
      <c r="D32" s="9" t="s">
        <v>63</v>
      </c>
      <c r="E32" s="9" t="s">
        <v>17</v>
      </c>
      <c r="F32" s="9">
        <v>69</v>
      </c>
      <c r="G32" s="1" t="s">
        <v>2105</v>
      </c>
      <c r="H32" s="4">
        <v>1208.97</v>
      </c>
      <c r="I32" s="11" t="s">
        <v>12</v>
      </c>
      <c r="J32" s="12">
        <v>460</v>
      </c>
      <c r="K32" s="11"/>
      <c r="L32" s="11" t="s">
        <v>64</v>
      </c>
      <c r="M32" s="11"/>
      <c r="N32" s="11"/>
      <c r="O32" s="12">
        <f t="shared" si="0"/>
        <v>460</v>
      </c>
      <c r="P32" s="12">
        <f t="shared" si="1"/>
        <v>31740</v>
      </c>
      <c r="Q32" s="51">
        <v>0.2</v>
      </c>
      <c r="R32" s="52">
        <v>0.14699999999999999</v>
      </c>
      <c r="S32" s="53">
        <f t="shared" si="4"/>
        <v>21659</v>
      </c>
      <c r="T32" s="12">
        <f t="shared" si="3"/>
        <v>18049.166666666668</v>
      </c>
    </row>
    <row r="33" spans="3:20" x14ac:dyDescent="0.25">
      <c r="C33" s="11">
        <v>27</v>
      </c>
      <c r="D33" s="9" t="s">
        <v>65</v>
      </c>
      <c r="E33" s="9" t="s">
        <v>17</v>
      </c>
      <c r="F33" s="9">
        <v>1</v>
      </c>
      <c r="G33" s="1" t="s">
        <v>2105</v>
      </c>
      <c r="H33" s="4">
        <v>74</v>
      </c>
      <c r="I33" s="11" t="s">
        <v>12</v>
      </c>
      <c r="J33" s="12">
        <v>6826.34</v>
      </c>
      <c r="K33" s="11"/>
      <c r="L33" s="11" t="s">
        <v>66</v>
      </c>
      <c r="M33" s="11"/>
      <c r="N33" s="11"/>
      <c r="O33" s="12">
        <f t="shared" si="0"/>
        <v>6826.34</v>
      </c>
      <c r="P33" s="12">
        <f t="shared" si="1"/>
        <v>6826.34</v>
      </c>
      <c r="Q33" s="51">
        <v>0.2</v>
      </c>
      <c r="R33" s="52">
        <v>0.14699999999999999</v>
      </c>
      <c r="S33" s="53">
        <f t="shared" si="4"/>
        <v>4658</v>
      </c>
      <c r="T33" s="12">
        <f t="shared" si="3"/>
        <v>3881.666666666667</v>
      </c>
    </row>
    <row r="34" spans="3:20" ht="24" x14ac:dyDescent="0.25">
      <c r="C34" s="11">
        <v>28</v>
      </c>
      <c r="D34" s="9" t="s">
        <v>67</v>
      </c>
      <c r="E34" s="9" t="s">
        <v>17</v>
      </c>
      <c r="F34" s="9">
        <v>100</v>
      </c>
      <c r="G34" s="1" t="s">
        <v>2105</v>
      </c>
      <c r="H34" s="4">
        <v>551250</v>
      </c>
      <c r="I34" s="11" t="s">
        <v>12</v>
      </c>
      <c r="J34" s="12">
        <v>340</v>
      </c>
      <c r="K34" s="11"/>
      <c r="L34" s="11" t="s">
        <v>68</v>
      </c>
      <c r="M34" s="11"/>
      <c r="N34" s="11"/>
      <c r="O34" s="12">
        <f t="shared" si="0"/>
        <v>340</v>
      </c>
      <c r="P34" s="12">
        <f t="shared" si="1"/>
        <v>34000</v>
      </c>
      <c r="Q34" s="51">
        <v>0.2</v>
      </c>
      <c r="R34" s="52">
        <v>0.14699999999999999</v>
      </c>
      <c r="S34" s="53">
        <f t="shared" si="4"/>
        <v>23202</v>
      </c>
      <c r="T34" s="12">
        <f t="shared" si="3"/>
        <v>19335</v>
      </c>
    </row>
    <row r="35" spans="3:20" x14ac:dyDescent="0.25">
      <c r="C35" s="11">
        <v>29</v>
      </c>
      <c r="D35" s="9" t="s">
        <v>69</v>
      </c>
      <c r="E35" s="9" t="s">
        <v>17</v>
      </c>
      <c r="F35" s="9">
        <v>100</v>
      </c>
      <c r="G35" s="1" t="s">
        <v>2105</v>
      </c>
      <c r="H35" s="4">
        <v>1220</v>
      </c>
      <c r="I35" s="11" t="s">
        <v>12</v>
      </c>
      <c r="J35" s="12">
        <v>170</v>
      </c>
      <c r="K35" s="11"/>
      <c r="L35" s="11" t="s">
        <v>70</v>
      </c>
      <c r="M35" s="11"/>
      <c r="N35" s="11"/>
      <c r="O35" s="12">
        <f t="shared" si="0"/>
        <v>170</v>
      </c>
      <c r="P35" s="12">
        <f t="shared" si="1"/>
        <v>17000</v>
      </c>
      <c r="Q35" s="51">
        <v>0.2</v>
      </c>
      <c r="R35" s="52">
        <v>0.14699999999999999</v>
      </c>
      <c r="S35" s="53">
        <f t="shared" si="4"/>
        <v>11601</v>
      </c>
      <c r="T35" s="12">
        <f t="shared" si="3"/>
        <v>9667.5</v>
      </c>
    </row>
    <row r="36" spans="3:20" ht="72" x14ac:dyDescent="0.25">
      <c r="C36" s="11">
        <v>30</v>
      </c>
      <c r="D36" s="9" t="s">
        <v>71</v>
      </c>
      <c r="E36" s="9" t="s">
        <v>17</v>
      </c>
      <c r="F36" s="9">
        <v>1</v>
      </c>
      <c r="G36" s="1" t="s">
        <v>2105</v>
      </c>
      <c r="H36" s="4">
        <v>1328.65</v>
      </c>
      <c r="I36" s="11" t="s">
        <v>12</v>
      </c>
      <c r="J36" s="12">
        <v>665</v>
      </c>
      <c r="K36" s="11"/>
      <c r="L36" s="11" t="s">
        <v>72</v>
      </c>
      <c r="M36" s="11"/>
      <c r="N36" s="11"/>
      <c r="O36" s="12">
        <f t="shared" si="0"/>
        <v>665</v>
      </c>
      <c r="P36" s="12">
        <f t="shared" si="1"/>
        <v>665</v>
      </c>
      <c r="Q36" s="51">
        <v>0.2</v>
      </c>
      <c r="R36" s="52">
        <v>0.14699999999999999</v>
      </c>
      <c r="S36" s="53">
        <f t="shared" si="4"/>
        <v>454</v>
      </c>
      <c r="T36" s="12">
        <f t="shared" si="3"/>
        <v>378.33333333333337</v>
      </c>
    </row>
    <row r="37" spans="3:20" ht="132" x14ac:dyDescent="0.25">
      <c r="C37" s="11">
        <v>31</v>
      </c>
      <c r="D37" s="9" t="s">
        <v>73</v>
      </c>
      <c r="E37" s="9" t="s">
        <v>17</v>
      </c>
      <c r="F37" s="9">
        <v>2</v>
      </c>
      <c r="G37" s="1" t="s">
        <v>2105</v>
      </c>
      <c r="H37" s="5">
        <v>3684.51</v>
      </c>
      <c r="I37" s="11" t="s">
        <v>12</v>
      </c>
      <c r="J37" s="12">
        <v>4725</v>
      </c>
      <c r="K37" s="11"/>
      <c r="L37" s="11" t="s">
        <v>74</v>
      </c>
      <c r="M37" s="11"/>
      <c r="N37" s="11"/>
      <c r="O37" s="12">
        <f t="shared" si="0"/>
        <v>4725</v>
      </c>
      <c r="P37" s="12">
        <f t="shared" si="1"/>
        <v>9450</v>
      </c>
      <c r="Q37" s="51">
        <v>0.2</v>
      </c>
      <c r="R37" s="52">
        <v>0.14699999999999999</v>
      </c>
      <c r="S37" s="53">
        <f t="shared" si="4"/>
        <v>6449</v>
      </c>
      <c r="T37" s="12">
        <f t="shared" si="3"/>
        <v>5374.166666666667</v>
      </c>
    </row>
    <row r="38" spans="3:20" ht="120" x14ac:dyDescent="0.25">
      <c r="C38" s="11">
        <v>32</v>
      </c>
      <c r="D38" s="9" t="s">
        <v>75</v>
      </c>
      <c r="E38" s="9" t="s">
        <v>17</v>
      </c>
      <c r="F38" s="9">
        <v>36</v>
      </c>
      <c r="G38" s="1" t="s">
        <v>2105</v>
      </c>
      <c r="H38" s="5">
        <v>5297.37</v>
      </c>
      <c r="I38" s="11" t="s">
        <v>12</v>
      </c>
      <c r="J38" s="12">
        <v>594</v>
      </c>
      <c r="K38" s="11"/>
      <c r="L38" s="11" t="s">
        <v>76</v>
      </c>
      <c r="M38" s="11"/>
      <c r="N38" s="11"/>
      <c r="O38" s="12">
        <f t="shared" si="0"/>
        <v>594</v>
      </c>
      <c r="P38" s="12">
        <f t="shared" si="1"/>
        <v>21384</v>
      </c>
      <c r="Q38" s="51">
        <v>0.2</v>
      </c>
      <c r="R38" s="52">
        <v>0.14699999999999999</v>
      </c>
      <c r="S38" s="53">
        <f t="shared" si="4"/>
        <v>14592</v>
      </c>
      <c r="T38" s="12">
        <f t="shared" si="3"/>
        <v>12160</v>
      </c>
    </row>
    <row r="39" spans="3:20" ht="96" x14ac:dyDescent="0.25">
      <c r="C39" s="11">
        <v>33</v>
      </c>
      <c r="D39" s="9" t="s">
        <v>77</v>
      </c>
      <c r="E39" s="9" t="s">
        <v>17</v>
      </c>
      <c r="F39" s="9">
        <v>1</v>
      </c>
      <c r="G39" s="1" t="s">
        <v>2105</v>
      </c>
      <c r="H39" s="4">
        <v>850</v>
      </c>
      <c r="I39" s="11" t="s">
        <v>12</v>
      </c>
      <c r="J39" s="12">
        <v>410</v>
      </c>
      <c r="K39" s="11"/>
      <c r="L39" s="11" t="s">
        <v>78</v>
      </c>
      <c r="M39" s="11"/>
      <c r="N39" s="11"/>
      <c r="O39" s="12">
        <f t="shared" si="0"/>
        <v>410</v>
      </c>
      <c r="P39" s="12">
        <f t="shared" si="1"/>
        <v>410</v>
      </c>
      <c r="Q39" s="51">
        <v>0.2</v>
      </c>
      <c r="R39" s="52">
        <v>0.14699999999999999</v>
      </c>
      <c r="S39" s="53">
        <f t="shared" si="4"/>
        <v>280</v>
      </c>
      <c r="T39" s="12">
        <f t="shared" si="3"/>
        <v>233.33333333333334</v>
      </c>
    </row>
    <row r="40" spans="3:20" ht="36" x14ac:dyDescent="0.25">
      <c r="C40" s="11">
        <v>34</v>
      </c>
      <c r="D40" s="9" t="s">
        <v>79</v>
      </c>
      <c r="E40" s="9" t="s">
        <v>17</v>
      </c>
      <c r="F40" s="9">
        <v>2</v>
      </c>
      <c r="G40" s="1" t="s">
        <v>2105</v>
      </c>
      <c r="H40" s="4">
        <v>1142</v>
      </c>
      <c r="I40" s="11" t="s">
        <v>12</v>
      </c>
      <c r="J40" s="12">
        <v>83776.81</v>
      </c>
      <c r="K40" s="11"/>
      <c r="L40" s="11" t="s">
        <v>80</v>
      </c>
      <c r="M40" s="11"/>
      <c r="N40" s="11"/>
      <c r="O40" s="12">
        <f t="shared" si="0"/>
        <v>83776.81</v>
      </c>
      <c r="P40" s="12">
        <f t="shared" si="1"/>
        <v>167553.62</v>
      </c>
      <c r="Q40" s="51">
        <v>0.2</v>
      </c>
      <c r="R40" s="52">
        <v>0.14699999999999999</v>
      </c>
      <c r="S40" s="53">
        <f t="shared" si="4"/>
        <v>114339</v>
      </c>
      <c r="T40" s="12">
        <f t="shared" si="3"/>
        <v>95282.5</v>
      </c>
    </row>
    <row r="41" spans="3:20" ht="24" x14ac:dyDescent="0.25">
      <c r="C41" s="11">
        <v>35</v>
      </c>
      <c r="D41" s="9" t="s">
        <v>81</v>
      </c>
      <c r="E41" s="9" t="s">
        <v>17</v>
      </c>
      <c r="F41" s="9">
        <v>3</v>
      </c>
      <c r="G41" s="1" t="s">
        <v>2105</v>
      </c>
      <c r="H41" s="4">
        <v>1005</v>
      </c>
      <c r="I41" s="11" t="s">
        <v>12</v>
      </c>
      <c r="J41" s="12">
        <v>56677</v>
      </c>
      <c r="K41" s="11"/>
      <c r="L41" s="11" t="s">
        <v>82</v>
      </c>
      <c r="M41" s="11"/>
      <c r="N41" s="11"/>
      <c r="O41" s="12">
        <f t="shared" si="0"/>
        <v>56677</v>
      </c>
      <c r="P41" s="12">
        <f t="shared" si="1"/>
        <v>170031</v>
      </c>
      <c r="Q41" s="51">
        <v>0.2</v>
      </c>
      <c r="R41" s="52">
        <v>0.14699999999999999</v>
      </c>
      <c r="S41" s="53">
        <f t="shared" si="4"/>
        <v>116029</v>
      </c>
      <c r="T41" s="12">
        <f t="shared" si="3"/>
        <v>96690.833333333343</v>
      </c>
    </row>
    <row r="42" spans="3:20" x14ac:dyDescent="0.25">
      <c r="C42" s="11">
        <v>36</v>
      </c>
      <c r="D42" s="9" t="s">
        <v>83</v>
      </c>
      <c r="E42" s="9" t="s">
        <v>17</v>
      </c>
      <c r="F42" s="9">
        <v>1</v>
      </c>
      <c r="G42" s="1" t="s">
        <v>2105</v>
      </c>
      <c r="H42" s="4">
        <v>312</v>
      </c>
      <c r="I42" s="11" t="s">
        <v>12</v>
      </c>
      <c r="J42" s="12">
        <v>2203</v>
      </c>
      <c r="K42" s="11"/>
      <c r="L42" s="11" t="s">
        <v>84</v>
      </c>
      <c r="M42" s="11"/>
      <c r="N42" s="11"/>
      <c r="O42" s="12">
        <f t="shared" si="0"/>
        <v>2203</v>
      </c>
      <c r="P42" s="12">
        <f t="shared" si="1"/>
        <v>2203</v>
      </c>
      <c r="Q42" s="51">
        <v>0.2</v>
      </c>
      <c r="R42" s="52">
        <v>0.14699999999999999</v>
      </c>
      <c r="S42" s="53">
        <f t="shared" si="4"/>
        <v>1503</v>
      </c>
      <c r="T42" s="12">
        <f t="shared" si="3"/>
        <v>1252.5</v>
      </c>
    </row>
    <row r="43" spans="3:20" ht="120" x14ac:dyDescent="0.25">
      <c r="C43" s="11">
        <v>37</v>
      </c>
      <c r="D43" s="9" t="s">
        <v>85</v>
      </c>
      <c r="E43" s="9" t="s">
        <v>17</v>
      </c>
      <c r="F43" s="9">
        <v>32</v>
      </c>
      <c r="G43" s="1">
        <v>43465</v>
      </c>
      <c r="H43" s="4">
        <v>3684.51</v>
      </c>
      <c r="I43" s="11" t="s">
        <v>12</v>
      </c>
      <c r="J43" s="12">
        <v>4725</v>
      </c>
      <c r="K43" s="11"/>
      <c r="L43" s="11" t="s">
        <v>86</v>
      </c>
      <c r="M43" s="11"/>
      <c r="N43" s="11"/>
      <c r="O43" s="12">
        <f>J43</f>
        <v>4725</v>
      </c>
      <c r="P43" s="12">
        <f t="shared" si="1"/>
        <v>151200</v>
      </c>
      <c r="Q43" s="51">
        <v>0.2</v>
      </c>
      <c r="R43" s="52">
        <v>0.14699999999999999</v>
      </c>
      <c r="S43" s="53">
        <f t="shared" si="4"/>
        <v>103179</v>
      </c>
      <c r="T43" s="12">
        <f t="shared" si="3"/>
        <v>85982.5</v>
      </c>
    </row>
    <row r="44" spans="3:20" ht="96" x14ac:dyDescent="0.25">
      <c r="C44" s="11">
        <v>38</v>
      </c>
      <c r="D44" s="9" t="s">
        <v>87</v>
      </c>
      <c r="E44" s="9" t="s">
        <v>17</v>
      </c>
      <c r="F44" s="9">
        <v>1</v>
      </c>
      <c r="G44" s="1">
        <v>43465</v>
      </c>
      <c r="H44" s="4">
        <v>907.08</v>
      </c>
      <c r="I44" s="11" t="s">
        <v>12</v>
      </c>
      <c r="J44" s="12">
        <v>1579</v>
      </c>
      <c r="K44" s="11"/>
      <c r="L44" s="11" t="s">
        <v>88</v>
      </c>
      <c r="M44" s="11"/>
      <c r="N44" s="11"/>
      <c r="O44" s="12">
        <f t="shared" si="0"/>
        <v>1579</v>
      </c>
      <c r="P44" s="12">
        <f t="shared" si="1"/>
        <v>1579</v>
      </c>
      <c r="Q44" s="51">
        <v>0.2</v>
      </c>
      <c r="R44" s="52">
        <v>0.14699999999999999</v>
      </c>
      <c r="S44" s="53">
        <f t="shared" si="4"/>
        <v>1078</v>
      </c>
      <c r="T44" s="12">
        <f t="shared" si="3"/>
        <v>898.33333333333337</v>
      </c>
    </row>
    <row r="45" spans="3:20" ht="180" x14ac:dyDescent="0.25">
      <c r="C45" s="11">
        <v>39</v>
      </c>
      <c r="D45" s="9" t="s">
        <v>89</v>
      </c>
      <c r="E45" s="9" t="s">
        <v>17</v>
      </c>
      <c r="F45" s="9">
        <v>4</v>
      </c>
      <c r="G45" s="1" t="s">
        <v>2105</v>
      </c>
      <c r="H45" s="4">
        <v>1128</v>
      </c>
      <c r="I45" s="11" t="s">
        <v>12</v>
      </c>
      <c r="J45" s="12">
        <v>1638</v>
      </c>
      <c r="K45" s="11"/>
      <c r="L45" s="11" t="s">
        <v>90</v>
      </c>
      <c r="M45" s="11"/>
      <c r="N45" s="11"/>
      <c r="O45" s="12">
        <f t="shared" si="0"/>
        <v>1638</v>
      </c>
      <c r="P45" s="12">
        <f t="shared" si="1"/>
        <v>6552</v>
      </c>
      <c r="Q45" s="51">
        <v>0.2</v>
      </c>
      <c r="R45" s="52">
        <v>0.14699999999999999</v>
      </c>
      <c r="S45" s="53">
        <f t="shared" si="4"/>
        <v>4471</v>
      </c>
      <c r="T45" s="12">
        <f t="shared" si="3"/>
        <v>3725.8333333333335</v>
      </c>
    </row>
    <row r="46" spans="3:20" ht="180" x14ac:dyDescent="0.25">
      <c r="C46" s="11">
        <v>40</v>
      </c>
      <c r="D46" s="9" t="s">
        <v>91</v>
      </c>
      <c r="E46" s="9" t="s">
        <v>17</v>
      </c>
      <c r="F46" s="9">
        <v>2</v>
      </c>
      <c r="G46" s="1" t="s">
        <v>2105</v>
      </c>
      <c r="H46" s="4">
        <v>366.28</v>
      </c>
      <c r="I46" s="11" t="s">
        <v>12</v>
      </c>
      <c r="J46" s="12">
        <v>16722</v>
      </c>
      <c r="K46" s="11"/>
      <c r="L46" s="11" t="s">
        <v>90</v>
      </c>
      <c r="M46" s="11"/>
      <c r="N46" s="11"/>
      <c r="O46" s="12">
        <f t="shared" si="0"/>
        <v>16722</v>
      </c>
      <c r="P46" s="12">
        <f t="shared" si="1"/>
        <v>33444</v>
      </c>
      <c r="Q46" s="51">
        <v>0.2</v>
      </c>
      <c r="R46" s="52">
        <v>0.14699999999999999</v>
      </c>
      <c r="S46" s="53">
        <f t="shared" si="4"/>
        <v>22822</v>
      </c>
      <c r="T46" s="12">
        <f t="shared" si="3"/>
        <v>19018.333333333336</v>
      </c>
    </row>
    <row r="47" spans="3:20" x14ac:dyDescent="0.25">
      <c r="C47" s="11">
        <v>41</v>
      </c>
      <c r="D47" s="9" t="s">
        <v>92</v>
      </c>
      <c r="E47" s="9" t="s">
        <v>17</v>
      </c>
      <c r="F47" s="9">
        <v>1</v>
      </c>
      <c r="G47" s="1" t="s">
        <v>2105</v>
      </c>
      <c r="H47" s="4">
        <v>907</v>
      </c>
      <c r="I47" s="11" t="s">
        <v>12</v>
      </c>
      <c r="J47" s="12">
        <v>1364.48</v>
      </c>
      <c r="K47" s="11"/>
      <c r="L47" s="11" t="s">
        <v>93</v>
      </c>
      <c r="M47" s="11"/>
      <c r="N47" s="11"/>
      <c r="O47" s="12">
        <f t="shared" si="0"/>
        <v>1364.48</v>
      </c>
      <c r="P47" s="12">
        <f t="shared" si="1"/>
        <v>1364.48</v>
      </c>
      <c r="Q47" s="51">
        <v>0.2</v>
      </c>
      <c r="R47" s="52">
        <v>0.14699999999999999</v>
      </c>
      <c r="S47" s="53">
        <f t="shared" si="4"/>
        <v>931</v>
      </c>
      <c r="T47" s="12">
        <f t="shared" si="3"/>
        <v>775.83333333333337</v>
      </c>
    </row>
    <row r="48" spans="3:20" x14ac:dyDescent="0.25">
      <c r="C48" s="11">
        <v>42</v>
      </c>
      <c r="D48" s="9" t="s">
        <v>94</v>
      </c>
      <c r="E48" s="9" t="s">
        <v>17</v>
      </c>
      <c r="F48" s="9">
        <v>1</v>
      </c>
      <c r="G48" s="1" t="s">
        <v>2105</v>
      </c>
      <c r="H48" s="4">
        <v>839.5</v>
      </c>
      <c r="I48" s="11" t="s">
        <v>12</v>
      </c>
      <c r="J48" s="12">
        <v>2507</v>
      </c>
      <c r="K48" s="11"/>
      <c r="L48" s="11" t="s">
        <v>95</v>
      </c>
      <c r="M48" s="11"/>
      <c r="N48" s="11"/>
      <c r="O48" s="12">
        <f t="shared" si="0"/>
        <v>2507</v>
      </c>
      <c r="P48" s="12">
        <f t="shared" si="1"/>
        <v>2507</v>
      </c>
      <c r="Q48" s="51">
        <v>0.2</v>
      </c>
      <c r="R48" s="52">
        <v>0.14699999999999999</v>
      </c>
      <c r="S48" s="53">
        <f t="shared" si="4"/>
        <v>1711</v>
      </c>
      <c r="T48" s="12">
        <f t="shared" si="3"/>
        <v>1425.8333333333335</v>
      </c>
    </row>
    <row r="49" spans="3:20" ht="156" x14ac:dyDescent="0.25">
      <c r="C49" s="11">
        <v>43</v>
      </c>
      <c r="D49" s="9" t="s">
        <v>96</v>
      </c>
      <c r="E49" s="9" t="s">
        <v>17</v>
      </c>
      <c r="F49" s="9">
        <v>1</v>
      </c>
      <c r="G49" s="1">
        <v>43465</v>
      </c>
      <c r="H49" s="4">
        <v>1114.77</v>
      </c>
      <c r="I49" s="11" t="s">
        <v>12</v>
      </c>
      <c r="J49" s="12">
        <v>2413</v>
      </c>
      <c r="K49" s="11"/>
      <c r="L49" s="11" t="s">
        <v>97</v>
      </c>
      <c r="M49" s="11"/>
      <c r="N49" s="11"/>
      <c r="O49" s="12">
        <f t="shared" si="0"/>
        <v>2413</v>
      </c>
      <c r="P49" s="12">
        <f t="shared" si="1"/>
        <v>2413</v>
      </c>
      <c r="Q49" s="51">
        <v>0.2</v>
      </c>
      <c r="R49" s="52">
        <v>0.14699999999999999</v>
      </c>
      <c r="S49" s="53">
        <f t="shared" si="4"/>
        <v>1647</v>
      </c>
      <c r="T49" s="12">
        <f t="shared" si="3"/>
        <v>1372.5</v>
      </c>
    </row>
    <row r="50" spans="3:20" ht="48" x14ac:dyDescent="0.25">
      <c r="C50" s="11">
        <v>44</v>
      </c>
      <c r="D50" s="9" t="s">
        <v>98</v>
      </c>
      <c r="E50" s="9" t="s">
        <v>17</v>
      </c>
      <c r="F50" s="9">
        <v>12</v>
      </c>
      <c r="G50" s="1">
        <v>43930</v>
      </c>
      <c r="H50" s="4">
        <v>1029.8699999999999</v>
      </c>
      <c r="I50" s="11" t="s">
        <v>12</v>
      </c>
      <c r="J50" s="12">
        <v>92.62</v>
      </c>
      <c r="K50" s="11"/>
      <c r="L50" s="11" t="s">
        <v>99</v>
      </c>
      <c r="M50" s="11"/>
      <c r="N50" s="11"/>
      <c r="O50" s="12">
        <f t="shared" si="0"/>
        <v>92.62</v>
      </c>
      <c r="P50" s="12">
        <f t="shared" si="1"/>
        <v>1111.44</v>
      </c>
      <c r="Q50" s="51">
        <v>0.2</v>
      </c>
      <c r="R50" s="52">
        <v>0.14699999999999999</v>
      </c>
      <c r="S50" s="53">
        <f t="shared" si="4"/>
        <v>758</v>
      </c>
      <c r="T50" s="12">
        <f t="shared" si="3"/>
        <v>631.66666666666674</v>
      </c>
    </row>
    <row r="51" spans="3:20" ht="60" x14ac:dyDescent="0.25">
      <c r="C51" s="11">
        <v>45</v>
      </c>
      <c r="D51" s="9" t="s">
        <v>100</v>
      </c>
      <c r="E51" s="9" t="s">
        <v>17</v>
      </c>
      <c r="F51" s="9">
        <v>3</v>
      </c>
      <c r="G51" s="1">
        <v>43465</v>
      </c>
      <c r="H51" s="4">
        <v>56.65</v>
      </c>
      <c r="I51" s="11" t="s">
        <v>12</v>
      </c>
      <c r="J51" s="12">
        <v>180</v>
      </c>
      <c r="K51" s="11"/>
      <c r="L51" s="11" t="s">
        <v>101</v>
      </c>
      <c r="M51" s="11"/>
      <c r="N51" s="11"/>
      <c r="O51" s="12">
        <f t="shared" si="0"/>
        <v>180</v>
      </c>
      <c r="P51" s="12">
        <f t="shared" si="1"/>
        <v>540</v>
      </c>
      <c r="Q51" s="51">
        <v>0.2</v>
      </c>
      <c r="R51" s="52">
        <v>0.14699999999999999</v>
      </c>
      <c r="S51" s="53">
        <f t="shared" si="4"/>
        <v>368</v>
      </c>
      <c r="T51" s="12">
        <f t="shared" si="3"/>
        <v>306.66666666666669</v>
      </c>
    </row>
    <row r="52" spans="3:20" ht="168" x14ac:dyDescent="0.25">
      <c r="C52" s="11">
        <v>46</v>
      </c>
      <c r="D52" s="9" t="s">
        <v>102</v>
      </c>
      <c r="E52" s="9" t="s">
        <v>17</v>
      </c>
      <c r="F52" s="9">
        <v>5</v>
      </c>
      <c r="G52" s="1">
        <v>43465</v>
      </c>
      <c r="H52" s="4">
        <v>554.87</v>
      </c>
      <c r="I52" s="11" t="s">
        <v>12</v>
      </c>
      <c r="J52" s="12">
        <v>240</v>
      </c>
      <c r="K52" s="11"/>
      <c r="L52" s="11" t="s">
        <v>103</v>
      </c>
      <c r="M52" s="11"/>
      <c r="N52" s="11"/>
      <c r="O52" s="12">
        <f t="shared" si="0"/>
        <v>240</v>
      </c>
      <c r="P52" s="12">
        <f t="shared" si="1"/>
        <v>1200</v>
      </c>
      <c r="Q52" s="51">
        <v>0.2</v>
      </c>
      <c r="R52" s="52">
        <v>0.14699999999999999</v>
      </c>
      <c r="S52" s="53">
        <f t="shared" si="4"/>
        <v>819</v>
      </c>
      <c r="T52" s="12">
        <f t="shared" si="3"/>
        <v>682.5</v>
      </c>
    </row>
    <row r="53" spans="3:20" ht="84" x14ac:dyDescent="0.25">
      <c r="C53" s="11">
        <v>47</v>
      </c>
      <c r="D53" s="9" t="s">
        <v>104</v>
      </c>
      <c r="E53" s="9" t="s">
        <v>17</v>
      </c>
      <c r="F53" s="9">
        <v>6</v>
      </c>
      <c r="G53" s="1">
        <v>43465</v>
      </c>
      <c r="H53" s="4">
        <v>3173.92</v>
      </c>
      <c r="I53" s="11" t="s">
        <v>12</v>
      </c>
      <c r="J53" s="12">
        <v>647.83000000000004</v>
      </c>
      <c r="K53" s="11"/>
      <c r="L53" s="11" t="s">
        <v>105</v>
      </c>
      <c r="M53" s="11"/>
      <c r="N53" s="11"/>
      <c r="O53" s="12">
        <f t="shared" si="0"/>
        <v>647.83000000000004</v>
      </c>
      <c r="P53" s="12">
        <f t="shared" si="1"/>
        <v>3886.9800000000005</v>
      </c>
      <c r="Q53" s="51">
        <v>0.2</v>
      </c>
      <c r="R53" s="52">
        <v>0.14699999999999999</v>
      </c>
      <c r="S53" s="53">
        <f t="shared" si="4"/>
        <v>2652</v>
      </c>
      <c r="T53" s="12">
        <f t="shared" si="3"/>
        <v>2210</v>
      </c>
    </row>
    <row r="54" spans="3:20" ht="96" x14ac:dyDescent="0.25">
      <c r="C54" s="11">
        <v>48</v>
      </c>
      <c r="D54" s="9" t="s">
        <v>106</v>
      </c>
      <c r="E54" s="9" t="s">
        <v>17</v>
      </c>
      <c r="F54" s="9">
        <v>5</v>
      </c>
      <c r="G54" s="1">
        <v>43465</v>
      </c>
      <c r="H54" s="4">
        <v>1252.72</v>
      </c>
      <c r="I54" s="11" t="s">
        <v>12</v>
      </c>
      <c r="J54" s="12">
        <v>820</v>
      </c>
      <c r="K54" s="11"/>
      <c r="L54" s="11" t="s">
        <v>107</v>
      </c>
      <c r="M54" s="11"/>
      <c r="N54" s="11"/>
      <c r="O54" s="12">
        <f t="shared" si="0"/>
        <v>820</v>
      </c>
      <c r="P54" s="12">
        <f t="shared" si="1"/>
        <v>4100</v>
      </c>
      <c r="Q54" s="51">
        <v>0.2</v>
      </c>
      <c r="R54" s="52">
        <v>0.14699999999999999</v>
      </c>
      <c r="S54" s="53">
        <f t="shared" si="4"/>
        <v>2798</v>
      </c>
      <c r="T54" s="12">
        <f t="shared" si="3"/>
        <v>2331.666666666667</v>
      </c>
    </row>
    <row r="55" spans="3:20" ht="24" x14ac:dyDescent="0.25">
      <c r="C55" s="11">
        <v>49</v>
      </c>
      <c r="D55" s="9" t="s">
        <v>108</v>
      </c>
      <c r="E55" s="9" t="s">
        <v>17</v>
      </c>
      <c r="F55" s="9">
        <v>8</v>
      </c>
      <c r="G55" s="1">
        <v>43465</v>
      </c>
      <c r="H55" s="4">
        <v>1281.69</v>
      </c>
      <c r="I55" s="11" t="s">
        <v>12</v>
      </c>
      <c r="J55" s="12">
        <v>492.93</v>
      </c>
      <c r="K55" s="11"/>
      <c r="L55" s="11" t="s">
        <v>109</v>
      </c>
      <c r="M55" s="11"/>
      <c r="N55" s="11"/>
      <c r="O55" s="12">
        <f t="shared" si="0"/>
        <v>492.93</v>
      </c>
      <c r="P55" s="12">
        <f t="shared" si="1"/>
        <v>3943.44</v>
      </c>
      <c r="Q55" s="51">
        <v>0.2</v>
      </c>
      <c r="R55" s="52">
        <v>0.14699999999999999</v>
      </c>
      <c r="S55" s="53">
        <f t="shared" si="4"/>
        <v>2691</v>
      </c>
      <c r="T55" s="12">
        <f t="shared" si="3"/>
        <v>2242.5</v>
      </c>
    </row>
    <row r="56" spans="3:20" ht="60" x14ac:dyDescent="0.25">
      <c r="C56" s="11">
        <v>50</v>
      </c>
      <c r="D56" s="9" t="s">
        <v>110</v>
      </c>
      <c r="E56" s="9" t="s">
        <v>17</v>
      </c>
      <c r="F56" s="9">
        <v>5</v>
      </c>
      <c r="G56" s="1">
        <v>43465</v>
      </c>
      <c r="H56" s="4">
        <v>474.86</v>
      </c>
      <c r="I56" s="11" t="s">
        <v>12</v>
      </c>
      <c r="J56" s="12">
        <v>624.96</v>
      </c>
      <c r="K56" s="11"/>
      <c r="L56" s="11" t="s">
        <v>111</v>
      </c>
      <c r="M56" s="11"/>
      <c r="N56" s="11"/>
      <c r="O56" s="12">
        <f t="shared" si="0"/>
        <v>624.96</v>
      </c>
      <c r="P56" s="12">
        <f t="shared" si="1"/>
        <v>3124.8</v>
      </c>
      <c r="Q56" s="51">
        <v>0.2</v>
      </c>
      <c r="R56" s="52">
        <v>0.14699999999999999</v>
      </c>
      <c r="S56" s="53">
        <f t="shared" si="4"/>
        <v>2132</v>
      </c>
      <c r="T56" s="12">
        <f t="shared" si="3"/>
        <v>1776.6666666666667</v>
      </c>
    </row>
    <row r="57" spans="3:20" ht="108" x14ac:dyDescent="0.25">
      <c r="C57" s="11">
        <v>51</v>
      </c>
      <c r="D57" s="9" t="s">
        <v>112</v>
      </c>
      <c r="E57" s="9" t="s">
        <v>17</v>
      </c>
      <c r="F57" s="9">
        <v>1</v>
      </c>
      <c r="G57" s="1">
        <v>43465</v>
      </c>
      <c r="H57" s="4">
        <v>239.32</v>
      </c>
      <c r="I57" s="11" t="s">
        <v>12</v>
      </c>
      <c r="J57" s="12">
        <v>440</v>
      </c>
      <c r="K57" s="11"/>
      <c r="L57" s="11" t="s">
        <v>113</v>
      </c>
      <c r="M57" s="11"/>
      <c r="N57" s="11"/>
      <c r="O57" s="12">
        <f t="shared" si="0"/>
        <v>440</v>
      </c>
      <c r="P57" s="12">
        <f t="shared" si="1"/>
        <v>440</v>
      </c>
      <c r="Q57" s="51">
        <v>0.2</v>
      </c>
      <c r="R57" s="52">
        <v>0.14699999999999999</v>
      </c>
      <c r="S57" s="53">
        <f t="shared" si="4"/>
        <v>300</v>
      </c>
      <c r="T57" s="12">
        <f t="shared" si="3"/>
        <v>250</v>
      </c>
    </row>
    <row r="58" spans="3:20" ht="108" x14ac:dyDescent="0.25">
      <c r="C58" s="11">
        <v>52</v>
      </c>
      <c r="D58" s="9" t="s">
        <v>114</v>
      </c>
      <c r="E58" s="9" t="s">
        <v>17</v>
      </c>
      <c r="F58" s="9">
        <v>8</v>
      </c>
      <c r="G58" s="1">
        <v>44594</v>
      </c>
      <c r="H58" s="4">
        <v>2211.69</v>
      </c>
      <c r="I58" s="11" t="s">
        <v>12</v>
      </c>
      <c r="J58" s="12">
        <v>560</v>
      </c>
      <c r="K58" s="11"/>
      <c r="L58" s="11" t="s">
        <v>115</v>
      </c>
      <c r="M58" s="11"/>
      <c r="N58" s="11"/>
      <c r="O58" s="12">
        <f t="shared" si="0"/>
        <v>560</v>
      </c>
      <c r="P58" s="12">
        <f t="shared" si="1"/>
        <v>4480</v>
      </c>
      <c r="Q58" s="51">
        <v>0.2</v>
      </c>
      <c r="R58" s="52">
        <v>0.14699999999999999</v>
      </c>
      <c r="S58" s="53">
        <f t="shared" si="4"/>
        <v>3057</v>
      </c>
      <c r="T58" s="12">
        <f t="shared" si="3"/>
        <v>2547.5</v>
      </c>
    </row>
    <row r="59" spans="3:20" ht="84" x14ac:dyDescent="0.25">
      <c r="C59" s="11">
        <v>53</v>
      </c>
      <c r="D59" s="9" t="s">
        <v>116</v>
      </c>
      <c r="E59" s="9" t="s">
        <v>17</v>
      </c>
      <c r="F59" s="9">
        <v>5</v>
      </c>
      <c r="G59" s="1">
        <v>47118</v>
      </c>
      <c r="H59" s="4">
        <v>1625.34</v>
      </c>
      <c r="I59" s="11" t="s">
        <v>12</v>
      </c>
      <c r="J59" s="12">
        <v>510.62</v>
      </c>
      <c r="K59" s="11"/>
      <c r="L59" s="11" t="s">
        <v>117</v>
      </c>
      <c r="M59" s="11"/>
      <c r="N59" s="11"/>
      <c r="O59" s="12">
        <f t="shared" si="0"/>
        <v>510.62</v>
      </c>
      <c r="P59" s="12">
        <f t="shared" si="1"/>
        <v>2553.1</v>
      </c>
      <c r="Q59" s="51">
        <v>0.2</v>
      </c>
      <c r="R59" s="52">
        <v>0.14699999999999999</v>
      </c>
      <c r="S59" s="53">
        <f t="shared" si="4"/>
        <v>1742</v>
      </c>
      <c r="T59" s="12">
        <f t="shared" si="3"/>
        <v>1451.6666666666667</v>
      </c>
    </row>
    <row r="60" spans="3:20" ht="72" x14ac:dyDescent="0.25">
      <c r="C60" s="11">
        <v>54</v>
      </c>
      <c r="D60" s="9" t="s">
        <v>118</v>
      </c>
      <c r="E60" s="9" t="s">
        <v>17</v>
      </c>
      <c r="F60" s="9">
        <v>8</v>
      </c>
      <c r="G60" s="2" t="s">
        <v>2106</v>
      </c>
      <c r="H60" s="4">
        <v>1371.26</v>
      </c>
      <c r="I60" s="11" t="s">
        <v>12</v>
      </c>
      <c r="J60" s="12">
        <v>1154.8900000000001</v>
      </c>
      <c r="K60" s="11"/>
      <c r="L60" s="11" t="s">
        <v>119</v>
      </c>
      <c r="M60" s="11"/>
      <c r="N60" s="11"/>
      <c r="O60" s="12">
        <f t="shared" si="0"/>
        <v>1154.8900000000001</v>
      </c>
      <c r="P60" s="12">
        <f t="shared" si="1"/>
        <v>9239.1200000000008</v>
      </c>
      <c r="Q60" s="51">
        <v>0.2</v>
      </c>
      <c r="R60" s="52">
        <v>0.14699999999999999</v>
      </c>
      <c r="S60" s="53">
        <f t="shared" si="4"/>
        <v>6305</v>
      </c>
      <c r="T60" s="12">
        <f t="shared" si="3"/>
        <v>5254.166666666667</v>
      </c>
    </row>
    <row r="61" spans="3:20" ht="96" x14ac:dyDescent="0.25">
      <c r="C61" s="11">
        <v>55</v>
      </c>
      <c r="D61" s="9" t="s">
        <v>120</v>
      </c>
      <c r="E61" s="9" t="s">
        <v>17</v>
      </c>
      <c r="F61" s="9">
        <v>4</v>
      </c>
      <c r="G61" s="1" t="s">
        <v>2106</v>
      </c>
      <c r="H61" s="4">
        <v>27501.599999999999</v>
      </c>
      <c r="I61" s="11" t="s">
        <v>12</v>
      </c>
      <c r="J61" s="12">
        <v>192</v>
      </c>
      <c r="K61" s="11"/>
      <c r="L61" s="11" t="s">
        <v>121</v>
      </c>
      <c r="M61" s="11"/>
      <c r="N61" s="11"/>
      <c r="O61" s="12">
        <f t="shared" si="0"/>
        <v>192</v>
      </c>
      <c r="P61" s="12">
        <f t="shared" si="1"/>
        <v>768</v>
      </c>
      <c r="Q61" s="51">
        <v>0.2</v>
      </c>
      <c r="R61" s="52">
        <v>0.14699999999999999</v>
      </c>
      <c r="S61" s="53">
        <f t="shared" si="4"/>
        <v>524</v>
      </c>
      <c r="T61" s="12">
        <f t="shared" si="3"/>
        <v>436.66666666666669</v>
      </c>
    </row>
    <row r="62" spans="3:20" ht="96" x14ac:dyDescent="0.25">
      <c r="C62" s="11">
        <v>56</v>
      </c>
      <c r="D62" s="9" t="s">
        <v>122</v>
      </c>
      <c r="E62" s="9" t="s">
        <v>17</v>
      </c>
      <c r="F62" s="9">
        <v>25</v>
      </c>
      <c r="G62" s="1" t="s">
        <v>2107</v>
      </c>
      <c r="H62" s="4">
        <v>20804.740000000002</v>
      </c>
      <c r="I62" s="11" t="s">
        <v>12</v>
      </c>
      <c r="J62" s="12">
        <v>399</v>
      </c>
      <c r="K62" s="11"/>
      <c r="L62" s="11" t="s">
        <v>123</v>
      </c>
      <c r="M62" s="11"/>
      <c r="N62" s="11"/>
      <c r="O62" s="12">
        <f t="shared" si="0"/>
        <v>399</v>
      </c>
      <c r="P62" s="12">
        <f t="shared" si="1"/>
        <v>9975</v>
      </c>
      <c r="Q62" s="51">
        <v>0.2</v>
      </c>
      <c r="R62" s="52">
        <v>0.14699999999999999</v>
      </c>
      <c r="S62" s="53">
        <f t="shared" si="4"/>
        <v>6807</v>
      </c>
      <c r="T62" s="12">
        <f t="shared" si="3"/>
        <v>5672.5</v>
      </c>
    </row>
    <row r="63" spans="3:20" ht="108" x14ac:dyDescent="0.25">
      <c r="C63" s="11">
        <v>57</v>
      </c>
      <c r="D63" s="9" t="s">
        <v>124</v>
      </c>
      <c r="E63" s="9" t="s">
        <v>17</v>
      </c>
      <c r="F63" s="9">
        <v>3</v>
      </c>
      <c r="G63" s="2" t="s">
        <v>2106</v>
      </c>
      <c r="H63" s="4">
        <v>3025.9</v>
      </c>
      <c r="I63" s="11" t="s">
        <v>12</v>
      </c>
      <c r="J63" s="12">
        <v>760</v>
      </c>
      <c r="K63" s="11"/>
      <c r="L63" s="11" t="s">
        <v>125</v>
      </c>
      <c r="M63" s="11"/>
      <c r="N63" s="11"/>
      <c r="O63" s="12">
        <f t="shared" si="0"/>
        <v>760</v>
      </c>
      <c r="P63" s="12">
        <f t="shared" si="1"/>
        <v>2280</v>
      </c>
      <c r="Q63" s="51">
        <v>0.2</v>
      </c>
      <c r="R63" s="52">
        <v>0.14699999999999999</v>
      </c>
      <c r="S63" s="53">
        <f t="shared" si="4"/>
        <v>1556</v>
      </c>
      <c r="T63" s="12">
        <f t="shared" si="3"/>
        <v>1296.6666666666667</v>
      </c>
    </row>
    <row r="64" spans="3:20" ht="96" x14ac:dyDescent="0.25">
      <c r="C64" s="11">
        <v>58</v>
      </c>
      <c r="D64" s="9" t="s">
        <v>126</v>
      </c>
      <c r="E64" s="9" t="s">
        <v>17</v>
      </c>
      <c r="F64" s="9">
        <v>36</v>
      </c>
      <c r="G64" s="1">
        <v>44594</v>
      </c>
      <c r="H64" s="4">
        <v>5297.37</v>
      </c>
      <c r="I64" s="11" t="s">
        <v>12</v>
      </c>
      <c r="J64" s="12">
        <v>180</v>
      </c>
      <c r="K64" s="11"/>
      <c r="L64" s="11" t="s">
        <v>127</v>
      </c>
      <c r="M64" s="11"/>
      <c r="N64" s="11"/>
      <c r="O64" s="12">
        <f t="shared" si="0"/>
        <v>180</v>
      </c>
      <c r="P64" s="12">
        <f t="shared" si="1"/>
        <v>6480</v>
      </c>
      <c r="Q64" s="51">
        <v>0.2</v>
      </c>
      <c r="R64" s="52">
        <v>0.14699999999999999</v>
      </c>
      <c r="S64" s="53">
        <f t="shared" si="4"/>
        <v>4422</v>
      </c>
      <c r="T64" s="12">
        <f t="shared" si="3"/>
        <v>3685</v>
      </c>
    </row>
    <row r="65" spans="3:20" ht="84" x14ac:dyDescent="0.25">
      <c r="C65" s="11">
        <v>59</v>
      </c>
      <c r="D65" s="9" t="s">
        <v>128</v>
      </c>
      <c r="E65" s="9" t="s">
        <v>17</v>
      </c>
      <c r="F65" s="9">
        <v>12</v>
      </c>
      <c r="G65" s="2" t="s">
        <v>2106</v>
      </c>
      <c r="H65" s="4">
        <v>1445.59</v>
      </c>
      <c r="I65" s="11" t="s">
        <v>12</v>
      </c>
      <c r="J65" s="12">
        <v>137.4</v>
      </c>
      <c r="K65" s="11"/>
      <c r="L65" s="11" t="s">
        <v>129</v>
      </c>
      <c r="M65" s="11"/>
      <c r="N65" s="11"/>
      <c r="O65" s="12">
        <f t="shared" si="0"/>
        <v>137.4</v>
      </c>
      <c r="P65" s="12">
        <f t="shared" si="1"/>
        <v>1648.8000000000002</v>
      </c>
      <c r="Q65" s="51">
        <v>0.2</v>
      </c>
      <c r="R65" s="52">
        <v>0.14699999999999999</v>
      </c>
      <c r="S65" s="53">
        <f t="shared" si="4"/>
        <v>1125</v>
      </c>
      <c r="T65" s="12">
        <f t="shared" si="3"/>
        <v>937.5</v>
      </c>
    </row>
    <row r="66" spans="3:20" ht="144" x14ac:dyDescent="0.25">
      <c r="C66" s="11">
        <v>60</v>
      </c>
      <c r="D66" s="9" t="s">
        <v>130</v>
      </c>
      <c r="E66" s="9" t="s">
        <v>17</v>
      </c>
      <c r="F66" s="9">
        <v>19</v>
      </c>
      <c r="G66" s="1">
        <v>44594</v>
      </c>
      <c r="H66" s="4">
        <v>15393.21</v>
      </c>
      <c r="I66" s="11" t="s">
        <v>12</v>
      </c>
      <c r="J66" s="12">
        <v>311</v>
      </c>
      <c r="K66" s="11"/>
      <c r="L66" s="11" t="s">
        <v>131</v>
      </c>
      <c r="M66" s="11"/>
      <c r="N66" s="11"/>
      <c r="O66" s="12">
        <f t="shared" si="0"/>
        <v>311</v>
      </c>
      <c r="P66" s="12">
        <f t="shared" si="1"/>
        <v>5909</v>
      </c>
      <c r="Q66" s="51">
        <v>0.2</v>
      </c>
      <c r="R66" s="52">
        <v>0.14699999999999999</v>
      </c>
      <c r="S66" s="53">
        <f t="shared" si="4"/>
        <v>4032</v>
      </c>
      <c r="T66" s="12">
        <f t="shared" si="3"/>
        <v>3360</v>
      </c>
    </row>
    <row r="67" spans="3:20" ht="96" x14ac:dyDescent="0.25">
      <c r="C67" s="11">
        <v>61</v>
      </c>
      <c r="D67" s="9" t="s">
        <v>132</v>
      </c>
      <c r="E67" s="9" t="s">
        <v>17</v>
      </c>
      <c r="F67" s="9">
        <v>7</v>
      </c>
      <c r="G67" s="1">
        <v>43465</v>
      </c>
      <c r="H67" s="4">
        <v>2763.18</v>
      </c>
      <c r="I67" s="11" t="s">
        <v>12</v>
      </c>
      <c r="J67" s="12">
        <v>440</v>
      </c>
      <c r="K67" s="11"/>
      <c r="L67" s="11" t="s">
        <v>133</v>
      </c>
      <c r="M67" s="11"/>
      <c r="N67" s="11"/>
      <c r="O67" s="12">
        <f t="shared" si="0"/>
        <v>440</v>
      </c>
      <c r="P67" s="12">
        <f t="shared" si="1"/>
        <v>3080</v>
      </c>
      <c r="Q67" s="51">
        <v>0.2</v>
      </c>
      <c r="R67" s="52">
        <v>0.14699999999999999</v>
      </c>
      <c r="S67" s="53">
        <f t="shared" si="4"/>
        <v>2102</v>
      </c>
      <c r="T67" s="12">
        <f t="shared" si="3"/>
        <v>1751.6666666666667</v>
      </c>
    </row>
    <row r="68" spans="3:20" ht="84" x14ac:dyDescent="0.25">
      <c r="C68" s="11">
        <v>62</v>
      </c>
      <c r="D68" s="9" t="s">
        <v>134</v>
      </c>
      <c r="E68" s="9" t="s">
        <v>17</v>
      </c>
      <c r="F68" s="9">
        <v>1</v>
      </c>
      <c r="G68" s="1">
        <v>44594</v>
      </c>
      <c r="H68" s="4">
        <v>485.5</v>
      </c>
      <c r="I68" s="11" t="s">
        <v>12</v>
      </c>
      <c r="J68" s="12">
        <v>6200</v>
      </c>
      <c r="K68" s="11"/>
      <c r="L68" s="11" t="s">
        <v>135</v>
      </c>
      <c r="M68" s="11"/>
      <c r="N68" s="11"/>
      <c r="O68" s="12">
        <f t="shared" si="0"/>
        <v>6200</v>
      </c>
      <c r="P68" s="12">
        <f t="shared" si="1"/>
        <v>6200</v>
      </c>
      <c r="Q68" s="51">
        <v>0.2</v>
      </c>
      <c r="R68" s="52">
        <v>0.14699999999999999</v>
      </c>
      <c r="S68" s="53">
        <f t="shared" si="4"/>
        <v>4231</v>
      </c>
      <c r="T68" s="12">
        <f t="shared" si="3"/>
        <v>3525.8333333333335</v>
      </c>
    </row>
    <row r="69" spans="3:20" ht="108" x14ac:dyDescent="0.25">
      <c r="C69" s="11">
        <v>63</v>
      </c>
      <c r="D69" s="9" t="s">
        <v>136</v>
      </c>
      <c r="E69" s="9" t="s">
        <v>17</v>
      </c>
      <c r="F69" s="9">
        <v>4</v>
      </c>
      <c r="G69" s="1">
        <v>43465</v>
      </c>
      <c r="H69" s="4">
        <v>9439.23</v>
      </c>
      <c r="I69" s="11" t="s">
        <v>12</v>
      </c>
      <c r="J69" s="12">
        <v>2650</v>
      </c>
      <c r="K69" s="11"/>
      <c r="L69" s="11" t="s">
        <v>137</v>
      </c>
      <c r="M69" s="11"/>
      <c r="N69" s="11"/>
      <c r="O69" s="12">
        <f t="shared" si="0"/>
        <v>2650</v>
      </c>
      <c r="P69" s="12">
        <f t="shared" si="1"/>
        <v>10600</v>
      </c>
      <c r="Q69" s="51">
        <v>0.2</v>
      </c>
      <c r="R69" s="52">
        <v>0.14699999999999999</v>
      </c>
      <c r="S69" s="53">
        <f t="shared" si="4"/>
        <v>7233</v>
      </c>
      <c r="T69" s="12">
        <f t="shared" si="3"/>
        <v>6027.5</v>
      </c>
    </row>
    <row r="70" spans="3:20" ht="84" x14ac:dyDescent="0.25">
      <c r="C70" s="11">
        <v>64</v>
      </c>
      <c r="D70" s="9" t="s">
        <v>138</v>
      </c>
      <c r="E70" s="9" t="s">
        <v>17</v>
      </c>
      <c r="F70" s="9">
        <v>1</v>
      </c>
      <c r="G70" s="1">
        <v>43465</v>
      </c>
      <c r="H70" s="4">
        <v>9251.98</v>
      </c>
      <c r="I70" s="11" t="s">
        <v>12</v>
      </c>
      <c r="J70" s="12">
        <v>2563.4699999999998</v>
      </c>
      <c r="K70" s="11"/>
      <c r="L70" s="11" t="s">
        <v>139</v>
      </c>
      <c r="M70" s="11"/>
      <c r="N70" s="11"/>
      <c r="O70" s="12">
        <f t="shared" si="0"/>
        <v>2563.4699999999998</v>
      </c>
      <c r="P70" s="12">
        <f t="shared" si="1"/>
        <v>2563.4699999999998</v>
      </c>
      <c r="Q70" s="51">
        <v>0.2</v>
      </c>
      <c r="R70" s="52">
        <v>0.14699999999999999</v>
      </c>
      <c r="S70" s="53">
        <f t="shared" si="4"/>
        <v>1749</v>
      </c>
      <c r="T70" s="12">
        <f t="shared" si="3"/>
        <v>1457.5</v>
      </c>
    </row>
    <row r="71" spans="3:20" ht="108" x14ac:dyDescent="0.25">
      <c r="C71" s="11">
        <v>65</v>
      </c>
      <c r="D71" s="9" t="s">
        <v>140</v>
      </c>
      <c r="E71" s="9" t="s">
        <v>17</v>
      </c>
      <c r="F71" s="9">
        <v>2</v>
      </c>
      <c r="G71" s="1">
        <v>43465</v>
      </c>
      <c r="H71" s="4">
        <v>8304.77</v>
      </c>
      <c r="I71" s="11" t="s">
        <v>12</v>
      </c>
      <c r="J71" s="12">
        <v>2796</v>
      </c>
      <c r="K71" s="11"/>
      <c r="L71" s="11" t="s">
        <v>141</v>
      </c>
      <c r="M71" s="11"/>
      <c r="N71" s="11"/>
      <c r="O71" s="12">
        <f t="shared" si="0"/>
        <v>2796</v>
      </c>
      <c r="P71" s="12">
        <f t="shared" si="1"/>
        <v>5592</v>
      </c>
      <c r="Q71" s="51">
        <v>0.2</v>
      </c>
      <c r="R71" s="52">
        <v>0.14699999999999999</v>
      </c>
      <c r="S71" s="53">
        <f t="shared" si="4"/>
        <v>3816</v>
      </c>
      <c r="T71" s="12">
        <f t="shared" si="3"/>
        <v>3180</v>
      </c>
    </row>
    <row r="72" spans="3:20" ht="24" x14ac:dyDescent="0.25">
      <c r="C72" s="11">
        <v>66</v>
      </c>
      <c r="D72" s="9" t="s">
        <v>142</v>
      </c>
      <c r="E72" s="9" t="s">
        <v>17</v>
      </c>
      <c r="F72" s="9">
        <v>1</v>
      </c>
      <c r="G72" s="1">
        <v>43465</v>
      </c>
      <c r="H72" s="4">
        <v>5497.55</v>
      </c>
      <c r="I72" s="11" t="s">
        <v>12</v>
      </c>
      <c r="J72" s="12">
        <v>2745.32</v>
      </c>
      <c r="K72" s="11"/>
      <c r="L72" s="11" t="s">
        <v>143</v>
      </c>
      <c r="M72" s="11"/>
      <c r="N72" s="11"/>
      <c r="O72" s="12">
        <f t="shared" ref="O72:O135" si="5">J72</f>
        <v>2745.32</v>
      </c>
      <c r="P72" s="12">
        <f t="shared" ref="P72:P135" si="6">O72*F72</f>
        <v>2745.32</v>
      </c>
      <c r="Q72" s="51">
        <v>0.2</v>
      </c>
      <c r="R72" s="52">
        <v>0.14699999999999999</v>
      </c>
      <c r="S72" s="53">
        <f t="shared" si="4"/>
        <v>1873</v>
      </c>
      <c r="T72" s="12">
        <f t="shared" ref="T72:T135" si="7">S72/1.2</f>
        <v>1560.8333333333335</v>
      </c>
    </row>
    <row r="73" spans="3:20" ht="144" x14ac:dyDescent="0.25">
      <c r="C73" s="11">
        <v>67</v>
      </c>
      <c r="D73" s="9" t="s">
        <v>144</v>
      </c>
      <c r="E73" s="9" t="s">
        <v>17</v>
      </c>
      <c r="F73" s="9">
        <v>1</v>
      </c>
      <c r="G73" s="1">
        <v>43465</v>
      </c>
      <c r="H73" s="4">
        <v>3147.23</v>
      </c>
      <c r="I73" s="11" t="s">
        <v>12</v>
      </c>
      <c r="J73" s="12">
        <v>5309</v>
      </c>
      <c r="K73" s="11"/>
      <c r="L73" s="11" t="s">
        <v>145</v>
      </c>
      <c r="M73" s="11"/>
      <c r="N73" s="11"/>
      <c r="O73" s="12">
        <f t="shared" si="5"/>
        <v>5309</v>
      </c>
      <c r="P73" s="12">
        <f t="shared" si="6"/>
        <v>5309</v>
      </c>
      <c r="Q73" s="51">
        <v>0.2</v>
      </c>
      <c r="R73" s="52">
        <v>0.14699999999999999</v>
      </c>
      <c r="S73" s="53">
        <f t="shared" si="4"/>
        <v>3623</v>
      </c>
      <c r="T73" s="12">
        <f t="shared" si="7"/>
        <v>3019.166666666667</v>
      </c>
    </row>
    <row r="74" spans="3:20" ht="84" x14ac:dyDescent="0.25">
      <c r="C74" s="11">
        <v>68</v>
      </c>
      <c r="D74" s="9" t="s">
        <v>146</v>
      </c>
      <c r="E74" s="9" t="s">
        <v>17</v>
      </c>
      <c r="F74" s="9">
        <v>3</v>
      </c>
      <c r="G74" s="1">
        <v>43465</v>
      </c>
      <c r="H74" s="4">
        <v>9295.36</v>
      </c>
      <c r="I74" s="11" t="s">
        <v>12</v>
      </c>
      <c r="J74" s="12">
        <v>9200</v>
      </c>
      <c r="K74" s="11"/>
      <c r="L74" s="11" t="s">
        <v>147</v>
      </c>
      <c r="M74" s="11"/>
      <c r="N74" s="11"/>
      <c r="O74" s="12">
        <f t="shared" si="5"/>
        <v>9200</v>
      </c>
      <c r="P74" s="12">
        <f t="shared" si="6"/>
        <v>27600</v>
      </c>
      <c r="Q74" s="51">
        <v>0.2</v>
      </c>
      <c r="R74" s="52">
        <v>0.14699999999999999</v>
      </c>
      <c r="S74" s="53">
        <f t="shared" si="4"/>
        <v>18834</v>
      </c>
      <c r="T74" s="12">
        <f t="shared" si="7"/>
        <v>15695</v>
      </c>
    </row>
    <row r="75" spans="3:20" ht="228" x14ac:dyDescent="0.25">
      <c r="C75" s="11">
        <v>69</v>
      </c>
      <c r="D75" s="9" t="s">
        <v>148</v>
      </c>
      <c r="E75" s="9" t="s">
        <v>17</v>
      </c>
      <c r="F75" s="9">
        <v>1</v>
      </c>
      <c r="G75" s="1">
        <v>43465</v>
      </c>
      <c r="H75" s="4">
        <v>14284.58</v>
      </c>
      <c r="I75" s="11" t="s">
        <v>12</v>
      </c>
      <c r="J75" s="12">
        <v>10950</v>
      </c>
      <c r="K75" s="11"/>
      <c r="L75" s="11" t="s">
        <v>149</v>
      </c>
      <c r="M75" s="11"/>
      <c r="N75" s="11"/>
      <c r="O75" s="12">
        <f t="shared" si="5"/>
        <v>10950</v>
      </c>
      <c r="P75" s="12">
        <f t="shared" si="6"/>
        <v>10950</v>
      </c>
      <c r="Q75" s="51">
        <v>0.2</v>
      </c>
      <c r="R75" s="52">
        <v>0.14699999999999999</v>
      </c>
      <c r="S75" s="53">
        <f t="shared" si="4"/>
        <v>7472</v>
      </c>
      <c r="T75" s="12">
        <f t="shared" si="7"/>
        <v>6226.666666666667</v>
      </c>
    </row>
    <row r="76" spans="3:20" ht="108" x14ac:dyDescent="0.25">
      <c r="C76" s="11">
        <v>70</v>
      </c>
      <c r="D76" s="9" t="s">
        <v>150</v>
      </c>
      <c r="E76" s="9" t="s">
        <v>17</v>
      </c>
      <c r="F76" s="9">
        <v>2</v>
      </c>
      <c r="G76" s="1">
        <v>43465</v>
      </c>
      <c r="H76" s="4">
        <v>17702.439999999999</v>
      </c>
      <c r="I76" s="11" t="s">
        <v>12</v>
      </c>
      <c r="J76" s="12">
        <v>20543</v>
      </c>
      <c r="K76" s="11"/>
      <c r="L76" s="11" t="s">
        <v>151</v>
      </c>
      <c r="M76" s="11"/>
      <c r="N76" s="11"/>
      <c r="O76" s="12">
        <f t="shared" si="5"/>
        <v>20543</v>
      </c>
      <c r="P76" s="12">
        <f t="shared" si="6"/>
        <v>41086</v>
      </c>
      <c r="Q76" s="51">
        <v>0.2</v>
      </c>
      <c r="R76" s="52">
        <v>0.14699999999999999</v>
      </c>
      <c r="S76" s="53">
        <f t="shared" si="4"/>
        <v>28037</v>
      </c>
      <c r="T76" s="12">
        <f t="shared" si="7"/>
        <v>23364.166666666668</v>
      </c>
    </row>
    <row r="77" spans="3:20" ht="108" x14ac:dyDescent="0.25">
      <c r="C77" s="11">
        <v>71</v>
      </c>
      <c r="D77" s="9" t="s">
        <v>152</v>
      </c>
      <c r="E77" s="9" t="s">
        <v>17</v>
      </c>
      <c r="F77" s="9">
        <v>2</v>
      </c>
      <c r="G77" s="1">
        <v>43465</v>
      </c>
      <c r="H77" s="4">
        <v>22545.18</v>
      </c>
      <c r="I77" s="11" t="s">
        <v>12</v>
      </c>
      <c r="J77" s="12">
        <v>21960</v>
      </c>
      <c r="K77" s="11"/>
      <c r="L77" s="11" t="s">
        <v>153</v>
      </c>
      <c r="M77" s="11"/>
      <c r="N77" s="11"/>
      <c r="O77" s="12">
        <f t="shared" si="5"/>
        <v>21960</v>
      </c>
      <c r="P77" s="12">
        <f t="shared" si="6"/>
        <v>43920</v>
      </c>
      <c r="Q77" s="51">
        <v>0.2</v>
      </c>
      <c r="R77" s="52">
        <v>0.14699999999999999</v>
      </c>
      <c r="S77" s="53">
        <f t="shared" si="4"/>
        <v>29971</v>
      </c>
      <c r="T77" s="12">
        <f t="shared" si="7"/>
        <v>24975.833333333336</v>
      </c>
    </row>
    <row r="78" spans="3:20" ht="120" x14ac:dyDescent="0.25">
      <c r="C78" s="11">
        <v>72</v>
      </c>
      <c r="D78" s="9" t="s">
        <v>154</v>
      </c>
      <c r="E78" s="9" t="s">
        <v>17</v>
      </c>
      <c r="F78" s="9">
        <v>2</v>
      </c>
      <c r="G78" s="1">
        <v>43465</v>
      </c>
      <c r="H78" s="4">
        <v>19377.689999999999</v>
      </c>
      <c r="I78" s="11" t="s">
        <v>12</v>
      </c>
      <c r="J78" s="12">
        <v>16764</v>
      </c>
      <c r="K78" s="11"/>
      <c r="L78" s="11" t="s">
        <v>155</v>
      </c>
      <c r="M78" s="11"/>
      <c r="N78" s="11"/>
      <c r="O78" s="12">
        <f t="shared" si="5"/>
        <v>16764</v>
      </c>
      <c r="P78" s="12">
        <f t="shared" si="6"/>
        <v>33528</v>
      </c>
      <c r="Q78" s="51">
        <v>0.2</v>
      </c>
      <c r="R78" s="52">
        <v>0.14699999999999999</v>
      </c>
      <c r="S78" s="53">
        <f t="shared" ref="S78:S141" si="8">ROUND(P78*(1-Q78)*(1-R78),0)</f>
        <v>22880</v>
      </c>
      <c r="T78" s="12">
        <f t="shared" si="7"/>
        <v>19066.666666666668</v>
      </c>
    </row>
    <row r="79" spans="3:20" ht="96" x14ac:dyDescent="0.25">
      <c r="C79" s="11">
        <v>73</v>
      </c>
      <c r="D79" s="9" t="s">
        <v>156</v>
      </c>
      <c r="E79" s="9" t="s">
        <v>17</v>
      </c>
      <c r="F79" s="9">
        <v>1</v>
      </c>
      <c r="G79" s="1">
        <v>43465</v>
      </c>
      <c r="H79" s="4">
        <v>1935.5</v>
      </c>
      <c r="I79" s="11" t="s">
        <v>12</v>
      </c>
      <c r="J79" s="12">
        <v>1690</v>
      </c>
      <c r="K79" s="11"/>
      <c r="L79" s="11" t="s">
        <v>157</v>
      </c>
      <c r="M79" s="11"/>
      <c r="N79" s="11"/>
      <c r="O79" s="12">
        <f t="shared" si="5"/>
        <v>1690</v>
      </c>
      <c r="P79" s="12">
        <f t="shared" si="6"/>
        <v>1690</v>
      </c>
      <c r="Q79" s="51">
        <v>0.2</v>
      </c>
      <c r="R79" s="52">
        <v>0.14699999999999999</v>
      </c>
      <c r="S79" s="53">
        <f t="shared" si="8"/>
        <v>1153</v>
      </c>
      <c r="T79" s="12">
        <f t="shared" si="7"/>
        <v>960.83333333333337</v>
      </c>
    </row>
    <row r="80" spans="3:20" ht="60" x14ac:dyDescent="0.25">
      <c r="C80" s="11">
        <v>74</v>
      </c>
      <c r="D80" s="9" t="s">
        <v>158</v>
      </c>
      <c r="E80" s="9" t="s">
        <v>17</v>
      </c>
      <c r="F80" s="9">
        <v>1</v>
      </c>
      <c r="G80" s="1">
        <v>43579</v>
      </c>
      <c r="H80" s="4">
        <v>2211.62</v>
      </c>
      <c r="I80" s="11" t="s">
        <v>12</v>
      </c>
      <c r="J80" s="12">
        <v>500</v>
      </c>
      <c r="K80" s="11"/>
      <c r="L80" s="11" t="s">
        <v>159</v>
      </c>
      <c r="M80" s="11"/>
      <c r="N80" s="11"/>
      <c r="O80" s="12">
        <f t="shared" si="5"/>
        <v>500</v>
      </c>
      <c r="P80" s="12">
        <f t="shared" si="6"/>
        <v>500</v>
      </c>
      <c r="Q80" s="51">
        <v>0.2</v>
      </c>
      <c r="R80" s="52">
        <v>0.14699999999999999</v>
      </c>
      <c r="S80" s="53">
        <f t="shared" si="8"/>
        <v>341</v>
      </c>
      <c r="T80" s="12">
        <f t="shared" si="7"/>
        <v>284.16666666666669</v>
      </c>
    </row>
    <row r="81" spans="3:20" ht="36" x14ac:dyDescent="0.25">
      <c r="C81" s="11">
        <v>75</v>
      </c>
      <c r="D81" s="9" t="s">
        <v>160</v>
      </c>
      <c r="E81" s="9" t="s">
        <v>17</v>
      </c>
      <c r="F81" s="9">
        <v>2</v>
      </c>
      <c r="G81" s="1">
        <v>44594</v>
      </c>
      <c r="H81" s="4">
        <v>19823</v>
      </c>
      <c r="I81" s="11" t="s">
        <v>12</v>
      </c>
      <c r="J81" s="12">
        <v>3840</v>
      </c>
      <c r="K81" s="11"/>
      <c r="L81" s="11" t="s">
        <v>161</v>
      </c>
      <c r="M81" s="11"/>
      <c r="N81" s="11"/>
      <c r="O81" s="12">
        <f t="shared" si="5"/>
        <v>3840</v>
      </c>
      <c r="P81" s="12">
        <f t="shared" si="6"/>
        <v>7680</v>
      </c>
      <c r="Q81" s="51">
        <v>0.2</v>
      </c>
      <c r="R81" s="52">
        <v>0.14699999999999999</v>
      </c>
      <c r="S81" s="53">
        <f t="shared" si="8"/>
        <v>5241</v>
      </c>
      <c r="T81" s="12">
        <f t="shared" si="7"/>
        <v>4367.5</v>
      </c>
    </row>
    <row r="82" spans="3:20" ht="180" x14ac:dyDescent="0.25">
      <c r="C82" s="11">
        <v>76</v>
      </c>
      <c r="D82" s="9" t="s">
        <v>162</v>
      </c>
      <c r="E82" s="9" t="s">
        <v>17</v>
      </c>
      <c r="F82" s="9">
        <v>2</v>
      </c>
      <c r="G82" s="1">
        <v>43579</v>
      </c>
      <c r="H82" s="4">
        <v>18316.79</v>
      </c>
      <c r="I82" s="11" t="s">
        <v>12</v>
      </c>
      <c r="J82" s="12">
        <v>1103</v>
      </c>
      <c r="K82" s="11"/>
      <c r="L82" s="11" t="s">
        <v>163</v>
      </c>
      <c r="M82" s="11"/>
      <c r="N82" s="11"/>
      <c r="O82" s="12">
        <f t="shared" si="5"/>
        <v>1103</v>
      </c>
      <c r="P82" s="12">
        <f t="shared" si="6"/>
        <v>2206</v>
      </c>
      <c r="Q82" s="51">
        <v>0.2</v>
      </c>
      <c r="R82" s="52">
        <v>0.14699999999999999</v>
      </c>
      <c r="S82" s="53">
        <f t="shared" si="8"/>
        <v>1505</v>
      </c>
      <c r="T82" s="12">
        <f t="shared" si="7"/>
        <v>1254.1666666666667</v>
      </c>
    </row>
    <row r="83" spans="3:20" x14ac:dyDescent="0.25">
      <c r="C83" s="11">
        <v>77</v>
      </c>
      <c r="D83" s="9" t="s">
        <v>164</v>
      </c>
      <c r="E83" s="9" t="s">
        <v>17</v>
      </c>
      <c r="F83" s="9">
        <v>47</v>
      </c>
      <c r="G83" s="1">
        <v>43579</v>
      </c>
      <c r="H83" s="4">
        <v>1120.0899999999999</v>
      </c>
      <c r="I83" s="11" t="s">
        <v>12</v>
      </c>
      <c r="J83" s="12">
        <v>88.75</v>
      </c>
      <c r="K83" s="11"/>
      <c r="L83" s="11" t="s">
        <v>165</v>
      </c>
      <c r="M83" s="11"/>
      <c r="N83" s="11"/>
      <c r="O83" s="12">
        <f t="shared" si="5"/>
        <v>88.75</v>
      </c>
      <c r="P83" s="12">
        <f t="shared" si="6"/>
        <v>4171.25</v>
      </c>
      <c r="Q83" s="51">
        <v>0.2</v>
      </c>
      <c r="R83" s="52">
        <v>0.14699999999999999</v>
      </c>
      <c r="S83" s="53">
        <f t="shared" si="8"/>
        <v>2846</v>
      </c>
      <c r="T83" s="12">
        <f t="shared" si="7"/>
        <v>2371.666666666667</v>
      </c>
    </row>
    <row r="84" spans="3:20" ht="168" x14ac:dyDescent="0.25">
      <c r="C84" s="11">
        <v>78</v>
      </c>
      <c r="D84" s="9" t="s">
        <v>166</v>
      </c>
      <c r="E84" s="9" t="s">
        <v>17</v>
      </c>
      <c r="F84" s="9">
        <v>2</v>
      </c>
      <c r="G84" s="1">
        <v>44594</v>
      </c>
      <c r="H84" s="4">
        <v>8756</v>
      </c>
      <c r="I84" s="11" t="s">
        <v>12</v>
      </c>
      <c r="J84" s="12">
        <v>935</v>
      </c>
      <c r="K84" s="11"/>
      <c r="L84" s="11" t="s">
        <v>167</v>
      </c>
      <c r="M84" s="11"/>
      <c r="N84" s="11"/>
      <c r="O84" s="12">
        <f t="shared" si="5"/>
        <v>935</v>
      </c>
      <c r="P84" s="12">
        <f t="shared" si="6"/>
        <v>1870</v>
      </c>
      <c r="Q84" s="51">
        <v>0.2</v>
      </c>
      <c r="R84" s="52">
        <v>0.14699999999999999</v>
      </c>
      <c r="S84" s="53">
        <f t="shared" si="8"/>
        <v>1276</v>
      </c>
      <c r="T84" s="12">
        <f t="shared" si="7"/>
        <v>1063.3333333333335</v>
      </c>
    </row>
    <row r="85" spans="3:20" ht="36" x14ac:dyDescent="0.25">
      <c r="C85" s="11">
        <v>79</v>
      </c>
      <c r="D85" s="9" t="s">
        <v>168</v>
      </c>
      <c r="E85" s="9" t="s">
        <v>17</v>
      </c>
      <c r="F85" s="9">
        <v>2</v>
      </c>
      <c r="G85" s="1">
        <v>44594</v>
      </c>
      <c r="H85" s="4">
        <v>8522</v>
      </c>
      <c r="I85" s="11" t="s">
        <v>12</v>
      </c>
      <c r="J85" s="12">
        <f>K85*1.2</f>
        <v>14363.532000000001</v>
      </c>
      <c r="K85" s="12">
        <v>11969.61</v>
      </c>
      <c r="L85" s="11" t="s">
        <v>169</v>
      </c>
      <c r="M85" s="11">
        <v>2022</v>
      </c>
      <c r="N85" s="11"/>
      <c r="O85" s="12">
        <f t="shared" si="5"/>
        <v>14363.532000000001</v>
      </c>
      <c r="P85" s="12">
        <f t="shared" si="6"/>
        <v>28727.064000000002</v>
      </c>
      <c r="Q85" s="51">
        <v>0.2</v>
      </c>
      <c r="R85" s="52">
        <v>0.14699999999999999</v>
      </c>
      <c r="S85" s="53">
        <f t="shared" si="8"/>
        <v>19603</v>
      </c>
      <c r="T85" s="12">
        <f t="shared" si="7"/>
        <v>16335.833333333334</v>
      </c>
    </row>
    <row r="86" spans="3:20" ht="96" x14ac:dyDescent="0.25">
      <c r="C86" s="11">
        <v>80</v>
      </c>
      <c r="D86" s="9" t="s">
        <v>170</v>
      </c>
      <c r="E86" s="9" t="s">
        <v>17</v>
      </c>
      <c r="F86" s="9">
        <v>1</v>
      </c>
      <c r="G86" s="1">
        <v>44594</v>
      </c>
      <c r="H86" s="4">
        <v>723.6</v>
      </c>
      <c r="I86" s="11" t="s">
        <v>12</v>
      </c>
      <c r="J86" s="12">
        <v>11580</v>
      </c>
      <c r="K86" s="11"/>
      <c r="L86" s="11" t="s">
        <v>171</v>
      </c>
      <c r="M86" s="11"/>
      <c r="N86" s="11"/>
      <c r="O86" s="12">
        <f t="shared" si="5"/>
        <v>11580</v>
      </c>
      <c r="P86" s="12">
        <f t="shared" si="6"/>
        <v>11580</v>
      </c>
      <c r="Q86" s="51">
        <v>0.2</v>
      </c>
      <c r="R86" s="52">
        <v>0.14699999999999999</v>
      </c>
      <c r="S86" s="53">
        <f t="shared" si="8"/>
        <v>7902</v>
      </c>
      <c r="T86" s="12">
        <f t="shared" si="7"/>
        <v>6585</v>
      </c>
    </row>
    <row r="87" spans="3:20" ht="24" x14ac:dyDescent="0.25">
      <c r="C87" s="11">
        <v>81</v>
      </c>
      <c r="D87" s="9" t="s">
        <v>172</v>
      </c>
      <c r="E87" s="9" t="s">
        <v>17</v>
      </c>
      <c r="F87" s="9">
        <v>7</v>
      </c>
      <c r="G87" s="1">
        <v>44594</v>
      </c>
      <c r="H87" s="4">
        <v>8101.31</v>
      </c>
      <c r="I87" s="11" t="s">
        <v>12</v>
      </c>
      <c r="J87" s="12">
        <v>90</v>
      </c>
      <c r="K87" s="11"/>
      <c r="L87" s="11" t="s">
        <v>173</v>
      </c>
      <c r="M87" s="11"/>
      <c r="N87" s="11"/>
      <c r="O87" s="12">
        <f t="shared" si="5"/>
        <v>90</v>
      </c>
      <c r="P87" s="12">
        <f t="shared" si="6"/>
        <v>630</v>
      </c>
      <c r="Q87" s="51">
        <v>0.2</v>
      </c>
      <c r="R87" s="52">
        <v>0.14699999999999999</v>
      </c>
      <c r="S87" s="53">
        <f t="shared" si="8"/>
        <v>430</v>
      </c>
      <c r="T87" s="12">
        <f t="shared" si="7"/>
        <v>358.33333333333337</v>
      </c>
    </row>
    <row r="88" spans="3:20" x14ac:dyDescent="0.25">
      <c r="C88" s="11">
        <v>82</v>
      </c>
      <c r="D88" s="9" t="s">
        <v>174</v>
      </c>
      <c r="E88" s="9" t="s">
        <v>11</v>
      </c>
      <c r="F88" s="9">
        <v>20</v>
      </c>
      <c r="G88" s="1">
        <v>44594</v>
      </c>
      <c r="H88" s="4">
        <v>412.6</v>
      </c>
      <c r="I88" s="11" t="s">
        <v>12</v>
      </c>
      <c r="J88" s="12">
        <v>299</v>
      </c>
      <c r="K88" s="11"/>
      <c r="L88" s="11" t="s">
        <v>175</v>
      </c>
      <c r="M88" s="11"/>
      <c r="N88" s="11"/>
      <c r="O88" s="12">
        <f t="shared" si="5"/>
        <v>299</v>
      </c>
      <c r="P88" s="12">
        <f t="shared" si="6"/>
        <v>5980</v>
      </c>
      <c r="Q88" s="51">
        <v>0.2</v>
      </c>
      <c r="R88" s="52">
        <v>0.14699999999999999</v>
      </c>
      <c r="S88" s="53">
        <f t="shared" si="8"/>
        <v>4081</v>
      </c>
      <c r="T88" s="12">
        <f t="shared" si="7"/>
        <v>3400.8333333333335</v>
      </c>
    </row>
    <row r="89" spans="3:20" x14ac:dyDescent="0.25">
      <c r="C89" s="11">
        <v>83</v>
      </c>
      <c r="D89" s="9" t="s">
        <v>176</v>
      </c>
      <c r="E89" s="9" t="s">
        <v>17</v>
      </c>
      <c r="F89" s="9">
        <v>8</v>
      </c>
      <c r="G89" s="1">
        <v>43465</v>
      </c>
      <c r="H89" s="4">
        <v>4231.1400000000003</v>
      </c>
      <c r="I89" s="11" t="s">
        <v>12</v>
      </c>
      <c r="J89" s="12">
        <v>5060</v>
      </c>
      <c r="K89" s="11"/>
      <c r="L89" s="11" t="s">
        <v>177</v>
      </c>
      <c r="M89" s="11"/>
      <c r="N89" s="11"/>
      <c r="O89" s="12">
        <f t="shared" si="5"/>
        <v>5060</v>
      </c>
      <c r="P89" s="12">
        <f t="shared" si="6"/>
        <v>40480</v>
      </c>
      <c r="Q89" s="51">
        <v>0.2</v>
      </c>
      <c r="R89" s="52">
        <v>0.14699999999999999</v>
      </c>
      <c r="S89" s="53">
        <f t="shared" si="8"/>
        <v>27624</v>
      </c>
      <c r="T89" s="12">
        <f t="shared" si="7"/>
        <v>23020</v>
      </c>
    </row>
    <row r="90" spans="3:20" ht="72" x14ac:dyDescent="0.25">
      <c r="C90" s="11">
        <v>84</v>
      </c>
      <c r="D90" s="9" t="s">
        <v>178</v>
      </c>
      <c r="E90" s="9" t="s">
        <v>17</v>
      </c>
      <c r="F90" s="9">
        <v>1</v>
      </c>
      <c r="G90" s="1">
        <v>43465</v>
      </c>
      <c r="H90" s="4">
        <v>949.22</v>
      </c>
      <c r="I90" s="11" t="s">
        <v>12</v>
      </c>
      <c r="J90" s="12">
        <v>1450</v>
      </c>
      <c r="K90" s="11"/>
      <c r="L90" s="11" t="s">
        <v>179</v>
      </c>
      <c r="M90" s="11"/>
      <c r="N90" s="11"/>
      <c r="O90" s="12">
        <f t="shared" si="5"/>
        <v>1450</v>
      </c>
      <c r="P90" s="12">
        <f t="shared" si="6"/>
        <v>1450</v>
      </c>
      <c r="Q90" s="51">
        <v>0.2</v>
      </c>
      <c r="R90" s="52">
        <v>0.14699999999999999</v>
      </c>
      <c r="S90" s="53">
        <f t="shared" si="8"/>
        <v>989</v>
      </c>
      <c r="T90" s="12">
        <f t="shared" si="7"/>
        <v>824.16666666666674</v>
      </c>
    </row>
    <row r="91" spans="3:20" ht="24" x14ac:dyDescent="0.25">
      <c r="C91" s="11">
        <v>85</v>
      </c>
      <c r="D91" s="9" t="s">
        <v>180</v>
      </c>
      <c r="E91" s="9" t="s">
        <v>17</v>
      </c>
      <c r="F91" s="9">
        <v>4</v>
      </c>
      <c r="G91" s="1">
        <v>44594</v>
      </c>
      <c r="H91" s="4">
        <v>27450</v>
      </c>
      <c r="I91" s="11" t="s">
        <v>12</v>
      </c>
      <c r="J91" s="12">
        <v>8615</v>
      </c>
      <c r="K91" s="11"/>
      <c r="L91" s="11" t="s">
        <v>181</v>
      </c>
      <c r="M91" s="11"/>
      <c r="N91" s="11"/>
      <c r="O91" s="12">
        <f t="shared" si="5"/>
        <v>8615</v>
      </c>
      <c r="P91" s="12">
        <f t="shared" si="6"/>
        <v>34460</v>
      </c>
      <c r="Q91" s="51">
        <v>0.2</v>
      </c>
      <c r="R91" s="52">
        <v>0.14699999999999999</v>
      </c>
      <c r="S91" s="53">
        <f t="shared" si="8"/>
        <v>23516</v>
      </c>
      <c r="T91" s="12">
        <f t="shared" si="7"/>
        <v>19596.666666666668</v>
      </c>
    </row>
    <row r="92" spans="3:20" x14ac:dyDescent="0.25">
      <c r="C92" s="11">
        <v>86</v>
      </c>
      <c r="D92" s="9" t="s">
        <v>182</v>
      </c>
      <c r="E92" s="9" t="s">
        <v>17</v>
      </c>
      <c r="F92" s="9">
        <v>2</v>
      </c>
      <c r="G92" s="1">
        <v>44594</v>
      </c>
      <c r="H92" s="4">
        <v>24</v>
      </c>
      <c r="I92" s="11" t="s">
        <v>12</v>
      </c>
      <c r="J92" s="12">
        <v>600</v>
      </c>
      <c r="K92" s="11"/>
      <c r="L92" s="11" t="s">
        <v>183</v>
      </c>
      <c r="M92" s="11"/>
      <c r="N92" s="11"/>
      <c r="O92" s="12">
        <f t="shared" si="5"/>
        <v>600</v>
      </c>
      <c r="P92" s="12">
        <f t="shared" si="6"/>
        <v>1200</v>
      </c>
      <c r="Q92" s="51">
        <v>0.2</v>
      </c>
      <c r="R92" s="52">
        <v>0.14699999999999999</v>
      </c>
      <c r="S92" s="53">
        <f t="shared" si="8"/>
        <v>819</v>
      </c>
      <c r="T92" s="12">
        <f t="shared" si="7"/>
        <v>682.5</v>
      </c>
    </row>
    <row r="93" spans="3:20" x14ac:dyDescent="0.25">
      <c r="C93" s="11">
        <v>87</v>
      </c>
      <c r="D93" s="9" t="s">
        <v>184</v>
      </c>
      <c r="E93" s="9" t="s">
        <v>17</v>
      </c>
      <c r="F93" s="9">
        <v>2</v>
      </c>
      <c r="G93" s="1">
        <v>44594</v>
      </c>
      <c r="H93" s="4">
        <v>7.66</v>
      </c>
      <c r="I93" s="11" t="s">
        <v>12</v>
      </c>
      <c r="J93" s="12">
        <v>340</v>
      </c>
      <c r="K93" s="11"/>
      <c r="L93" s="11" t="s">
        <v>185</v>
      </c>
      <c r="M93" s="11"/>
      <c r="N93" s="11"/>
      <c r="O93" s="12">
        <f t="shared" si="5"/>
        <v>340</v>
      </c>
      <c r="P93" s="12">
        <f t="shared" si="6"/>
        <v>680</v>
      </c>
      <c r="Q93" s="51">
        <v>0.2</v>
      </c>
      <c r="R93" s="52">
        <v>0.14699999999999999</v>
      </c>
      <c r="S93" s="53">
        <f t="shared" si="8"/>
        <v>464</v>
      </c>
      <c r="T93" s="12">
        <f t="shared" si="7"/>
        <v>386.66666666666669</v>
      </c>
    </row>
    <row r="94" spans="3:20" x14ac:dyDescent="0.25">
      <c r="C94" s="11">
        <v>88</v>
      </c>
      <c r="D94" s="9" t="s">
        <v>186</v>
      </c>
      <c r="E94" s="9" t="s">
        <v>17</v>
      </c>
      <c r="F94" s="9">
        <v>18</v>
      </c>
      <c r="G94" s="1">
        <v>44594</v>
      </c>
      <c r="H94" s="4">
        <v>283.5</v>
      </c>
      <c r="I94" s="11" t="s">
        <v>12</v>
      </c>
      <c r="J94" s="12">
        <v>670</v>
      </c>
      <c r="K94" s="11"/>
      <c r="L94" s="11" t="s">
        <v>187</v>
      </c>
      <c r="M94" s="11"/>
      <c r="N94" s="11"/>
      <c r="O94" s="12">
        <f t="shared" si="5"/>
        <v>670</v>
      </c>
      <c r="P94" s="12">
        <f t="shared" si="6"/>
        <v>12060</v>
      </c>
      <c r="Q94" s="51">
        <v>0.2</v>
      </c>
      <c r="R94" s="52">
        <v>0.14699999999999999</v>
      </c>
      <c r="S94" s="53">
        <f t="shared" si="8"/>
        <v>8230</v>
      </c>
      <c r="T94" s="12">
        <f t="shared" si="7"/>
        <v>6858.3333333333339</v>
      </c>
    </row>
    <row r="95" spans="3:20" ht="96" x14ac:dyDescent="0.25">
      <c r="C95" s="11">
        <v>89</v>
      </c>
      <c r="D95" s="9" t="s">
        <v>188</v>
      </c>
      <c r="E95" s="9" t="s">
        <v>17</v>
      </c>
      <c r="F95" s="9">
        <v>5</v>
      </c>
      <c r="G95" s="1">
        <v>44594</v>
      </c>
      <c r="H95" s="5">
        <v>2800</v>
      </c>
      <c r="I95" s="11" t="s">
        <v>12</v>
      </c>
      <c r="J95" s="12">
        <v>319</v>
      </c>
      <c r="K95" s="11"/>
      <c r="L95" s="11" t="s">
        <v>189</v>
      </c>
      <c r="M95" s="11"/>
      <c r="N95" s="11"/>
      <c r="O95" s="12">
        <f t="shared" si="5"/>
        <v>319</v>
      </c>
      <c r="P95" s="12">
        <f t="shared" si="6"/>
        <v>1595</v>
      </c>
      <c r="Q95" s="51">
        <v>0.2</v>
      </c>
      <c r="R95" s="52">
        <v>0.14699999999999999</v>
      </c>
      <c r="S95" s="53">
        <f t="shared" si="8"/>
        <v>1088</v>
      </c>
      <c r="T95" s="12">
        <f t="shared" si="7"/>
        <v>906.66666666666674</v>
      </c>
    </row>
    <row r="96" spans="3:20" ht="84" x14ac:dyDescent="0.25">
      <c r="C96" s="11">
        <v>90</v>
      </c>
      <c r="D96" s="9" t="s">
        <v>190</v>
      </c>
      <c r="E96" s="9" t="s">
        <v>17</v>
      </c>
      <c r="F96" s="9">
        <v>600</v>
      </c>
      <c r="G96" s="1">
        <v>44594</v>
      </c>
      <c r="H96" s="4">
        <v>39990</v>
      </c>
      <c r="I96" s="11" t="s">
        <v>12</v>
      </c>
      <c r="J96" s="12">
        <v>10</v>
      </c>
      <c r="K96" s="11"/>
      <c r="L96" s="11" t="s">
        <v>191</v>
      </c>
      <c r="M96" s="11"/>
      <c r="N96" s="11"/>
      <c r="O96" s="12">
        <f t="shared" si="5"/>
        <v>10</v>
      </c>
      <c r="P96" s="12">
        <f t="shared" si="6"/>
        <v>6000</v>
      </c>
      <c r="Q96" s="51">
        <v>0.2</v>
      </c>
      <c r="R96" s="52">
        <v>0.14699999999999999</v>
      </c>
      <c r="S96" s="53">
        <f t="shared" si="8"/>
        <v>4094</v>
      </c>
      <c r="T96" s="12">
        <f t="shared" si="7"/>
        <v>3411.666666666667</v>
      </c>
    </row>
    <row r="97" spans="3:20" x14ac:dyDescent="0.25">
      <c r="C97" s="11">
        <v>91</v>
      </c>
      <c r="D97" s="9" t="s">
        <v>192</v>
      </c>
      <c r="E97" s="9" t="s">
        <v>17</v>
      </c>
      <c r="F97" s="9">
        <v>100</v>
      </c>
      <c r="G97" s="1">
        <v>44594</v>
      </c>
      <c r="H97" s="4">
        <v>6700</v>
      </c>
      <c r="I97" s="11" t="s">
        <v>12</v>
      </c>
      <c r="J97" s="12">
        <v>52</v>
      </c>
      <c r="K97" s="11"/>
      <c r="L97" s="11" t="s">
        <v>193</v>
      </c>
      <c r="M97" s="11"/>
      <c r="N97" s="11"/>
      <c r="O97" s="12">
        <f t="shared" si="5"/>
        <v>52</v>
      </c>
      <c r="P97" s="12">
        <f t="shared" si="6"/>
        <v>5200</v>
      </c>
      <c r="Q97" s="51">
        <v>0.2</v>
      </c>
      <c r="R97" s="52">
        <v>0.14699999999999999</v>
      </c>
      <c r="S97" s="53">
        <f t="shared" si="8"/>
        <v>3548</v>
      </c>
      <c r="T97" s="12">
        <f t="shared" si="7"/>
        <v>2956.666666666667</v>
      </c>
    </row>
    <row r="98" spans="3:20" x14ac:dyDescent="0.25">
      <c r="C98" s="11">
        <v>92</v>
      </c>
      <c r="D98" s="9" t="s">
        <v>194</v>
      </c>
      <c r="E98" s="9" t="s">
        <v>17</v>
      </c>
      <c r="F98" s="9">
        <v>100</v>
      </c>
      <c r="G98" s="1">
        <v>44594</v>
      </c>
      <c r="H98" s="4">
        <v>7100</v>
      </c>
      <c r="I98" s="11" t="s">
        <v>12</v>
      </c>
      <c r="J98" s="12">
        <v>59</v>
      </c>
      <c r="K98" s="11"/>
      <c r="L98" s="11" t="s">
        <v>195</v>
      </c>
      <c r="M98" s="11"/>
      <c r="N98" s="11"/>
      <c r="O98" s="12">
        <f t="shared" si="5"/>
        <v>59</v>
      </c>
      <c r="P98" s="12">
        <f t="shared" si="6"/>
        <v>5900</v>
      </c>
      <c r="Q98" s="51">
        <v>0.2</v>
      </c>
      <c r="R98" s="52">
        <v>0.14699999999999999</v>
      </c>
      <c r="S98" s="53">
        <f t="shared" si="8"/>
        <v>4026</v>
      </c>
      <c r="T98" s="12">
        <f t="shared" si="7"/>
        <v>3355</v>
      </c>
    </row>
    <row r="99" spans="3:20" ht="24" x14ac:dyDescent="0.25">
      <c r="C99" s="11">
        <v>93</v>
      </c>
      <c r="D99" s="9" t="s">
        <v>196</v>
      </c>
      <c r="E99" s="9" t="s">
        <v>17</v>
      </c>
      <c r="F99" s="9">
        <v>8</v>
      </c>
      <c r="G99" s="1">
        <v>44594</v>
      </c>
      <c r="H99" s="4">
        <v>124</v>
      </c>
      <c r="I99" s="11" t="s">
        <v>12</v>
      </c>
      <c r="J99" s="12">
        <v>380</v>
      </c>
      <c r="K99" s="11"/>
      <c r="L99" s="11" t="s">
        <v>197</v>
      </c>
      <c r="M99" s="11"/>
      <c r="N99" s="11"/>
      <c r="O99" s="12">
        <f t="shared" si="5"/>
        <v>380</v>
      </c>
      <c r="P99" s="12">
        <f t="shared" si="6"/>
        <v>3040</v>
      </c>
      <c r="Q99" s="51">
        <v>0.2</v>
      </c>
      <c r="R99" s="52">
        <v>0.14699999999999999</v>
      </c>
      <c r="S99" s="53">
        <f t="shared" si="8"/>
        <v>2074</v>
      </c>
      <c r="T99" s="12">
        <f t="shared" si="7"/>
        <v>1728.3333333333335</v>
      </c>
    </row>
    <row r="100" spans="3:20" ht="24" x14ac:dyDescent="0.25">
      <c r="C100" s="11">
        <v>94</v>
      </c>
      <c r="D100" s="9" t="s">
        <v>198</v>
      </c>
      <c r="E100" s="9" t="s">
        <v>17</v>
      </c>
      <c r="F100" s="9">
        <v>2</v>
      </c>
      <c r="G100" s="1">
        <v>44594</v>
      </c>
      <c r="H100" s="4">
        <v>333.32</v>
      </c>
      <c r="I100" s="11" t="s">
        <v>12</v>
      </c>
      <c r="J100" s="12">
        <v>1250</v>
      </c>
      <c r="K100" s="11"/>
      <c r="L100" s="11" t="s">
        <v>199</v>
      </c>
      <c r="M100" s="11"/>
      <c r="N100" s="11"/>
      <c r="O100" s="12">
        <f t="shared" si="5"/>
        <v>1250</v>
      </c>
      <c r="P100" s="12">
        <f t="shared" si="6"/>
        <v>2500</v>
      </c>
      <c r="Q100" s="51">
        <v>0.2</v>
      </c>
      <c r="R100" s="52">
        <v>0.14699999999999999</v>
      </c>
      <c r="S100" s="53">
        <f t="shared" si="8"/>
        <v>1706</v>
      </c>
      <c r="T100" s="12">
        <f t="shared" si="7"/>
        <v>1421.6666666666667</v>
      </c>
    </row>
    <row r="101" spans="3:20" ht="24" x14ac:dyDescent="0.25">
      <c r="C101" s="11">
        <v>95</v>
      </c>
      <c r="D101" s="9" t="s">
        <v>200</v>
      </c>
      <c r="E101" s="9" t="s">
        <v>17</v>
      </c>
      <c r="F101" s="9">
        <v>1</v>
      </c>
      <c r="G101" s="1">
        <v>44594</v>
      </c>
      <c r="H101" s="4">
        <v>9158.5</v>
      </c>
      <c r="I101" s="11" t="s">
        <v>12</v>
      </c>
      <c r="J101" s="12">
        <v>446</v>
      </c>
      <c r="K101" s="11"/>
      <c r="L101" s="11" t="s">
        <v>201</v>
      </c>
      <c r="M101" s="11"/>
      <c r="N101" s="11"/>
      <c r="O101" s="12">
        <f t="shared" si="5"/>
        <v>446</v>
      </c>
      <c r="P101" s="12">
        <f t="shared" si="6"/>
        <v>446</v>
      </c>
      <c r="Q101" s="51">
        <v>0.2</v>
      </c>
      <c r="R101" s="52">
        <v>0.14699999999999999</v>
      </c>
      <c r="S101" s="53">
        <f t="shared" si="8"/>
        <v>304</v>
      </c>
      <c r="T101" s="12">
        <f t="shared" si="7"/>
        <v>253.33333333333334</v>
      </c>
    </row>
    <row r="102" spans="3:20" ht="24" x14ac:dyDescent="0.25">
      <c r="C102" s="11">
        <v>96</v>
      </c>
      <c r="D102" s="9" t="s">
        <v>202</v>
      </c>
      <c r="E102" s="9" t="s">
        <v>17</v>
      </c>
      <c r="F102" s="9">
        <v>2</v>
      </c>
      <c r="G102" s="1">
        <v>44594</v>
      </c>
      <c r="H102" s="4">
        <v>1490</v>
      </c>
      <c r="I102" s="11" t="s">
        <v>12</v>
      </c>
      <c r="J102" s="12">
        <v>448.01</v>
      </c>
      <c r="K102" s="11"/>
      <c r="L102" s="11" t="s">
        <v>203</v>
      </c>
      <c r="M102" s="11"/>
      <c r="N102" s="11"/>
      <c r="O102" s="12">
        <f t="shared" si="5"/>
        <v>448.01</v>
      </c>
      <c r="P102" s="12">
        <f t="shared" si="6"/>
        <v>896.02</v>
      </c>
      <c r="Q102" s="51">
        <v>0.2</v>
      </c>
      <c r="R102" s="52">
        <v>0.14699999999999999</v>
      </c>
      <c r="S102" s="53">
        <f t="shared" si="8"/>
        <v>611</v>
      </c>
      <c r="T102" s="12">
        <f t="shared" si="7"/>
        <v>509.16666666666669</v>
      </c>
    </row>
    <row r="103" spans="3:20" ht="24" x14ac:dyDescent="0.25">
      <c r="C103" s="11">
        <v>97</v>
      </c>
      <c r="D103" s="9" t="s">
        <v>204</v>
      </c>
      <c r="E103" s="9" t="s">
        <v>17</v>
      </c>
      <c r="F103" s="9">
        <v>400</v>
      </c>
      <c r="G103" s="1">
        <v>44594</v>
      </c>
      <c r="H103" s="4">
        <v>1398</v>
      </c>
      <c r="I103" s="11" t="s">
        <v>12</v>
      </c>
      <c r="J103" s="12">
        <v>73</v>
      </c>
      <c r="K103" s="11"/>
      <c r="L103" s="11" t="s">
        <v>205</v>
      </c>
      <c r="M103" s="11"/>
      <c r="N103" s="11"/>
      <c r="O103" s="12">
        <f t="shared" si="5"/>
        <v>73</v>
      </c>
      <c r="P103" s="12">
        <f t="shared" si="6"/>
        <v>29200</v>
      </c>
      <c r="Q103" s="51">
        <v>0.2</v>
      </c>
      <c r="R103" s="52">
        <v>0.14699999999999999</v>
      </c>
      <c r="S103" s="53">
        <f t="shared" si="8"/>
        <v>19926</v>
      </c>
      <c r="T103" s="12">
        <f t="shared" si="7"/>
        <v>16605</v>
      </c>
    </row>
    <row r="104" spans="3:20" ht="72" x14ac:dyDescent="0.25">
      <c r="C104" s="11">
        <v>98</v>
      </c>
      <c r="D104" s="9" t="s">
        <v>206</v>
      </c>
      <c r="E104" s="9" t="s">
        <v>17</v>
      </c>
      <c r="F104" s="9">
        <v>200</v>
      </c>
      <c r="G104" s="1">
        <v>44594</v>
      </c>
      <c r="H104" s="4">
        <v>1232</v>
      </c>
      <c r="I104" s="11" t="s">
        <v>12</v>
      </c>
      <c r="J104" s="12">
        <v>25.17</v>
      </c>
      <c r="K104" s="11"/>
      <c r="L104" s="11" t="s">
        <v>207</v>
      </c>
      <c r="M104" s="11"/>
      <c r="N104" s="11"/>
      <c r="O104" s="12">
        <f t="shared" si="5"/>
        <v>25.17</v>
      </c>
      <c r="P104" s="12">
        <f t="shared" si="6"/>
        <v>5034</v>
      </c>
      <c r="Q104" s="51">
        <v>0.2</v>
      </c>
      <c r="R104" s="52">
        <v>0.14699999999999999</v>
      </c>
      <c r="S104" s="53">
        <f t="shared" si="8"/>
        <v>3435</v>
      </c>
      <c r="T104" s="12">
        <f t="shared" si="7"/>
        <v>2862.5</v>
      </c>
    </row>
    <row r="105" spans="3:20" ht="120" x14ac:dyDescent="0.25">
      <c r="C105" s="11">
        <v>99</v>
      </c>
      <c r="D105" s="9" t="s">
        <v>208</v>
      </c>
      <c r="E105" s="9" t="s">
        <v>17</v>
      </c>
      <c r="F105" s="9">
        <v>400</v>
      </c>
      <c r="G105" s="1">
        <v>44594</v>
      </c>
      <c r="H105" s="4">
        <v>1258</v>
      </c>
      <c r="I105" s="11" t="s">
        <v>12</v>
      </c>
      <c r="J105" s="12">
        <v>6.48</v>
      </c>
      <c r="K105" s="11"/>
      <c r="L105" s="11" t="s">
        <v>209</v>
      </c>
      <c r="M105" s="11"/>
      <c r="N105" s="11"/>
      <c r="O105" s="12">
        <f t="shared" si="5"/>
        <v>6.48</v>
      </c>
      <c r="P105" s="12">
        <f t="shared" si="6"/>
        <v>2592</v>
      </c>
      <c r="Q105" s="51">
        <v>0.2</v>
      </c>
      <c r="R105" s="52">
        <v>0.14699999999999999</v>
      </c>
      <c r="S105" s="53">
        <f t="shared" si="8"/>
        <v>1769</v>
      </c>
      <c r="T105" s="12">
        <f t="shared" si="7"/>
        <v>1474.1666666666667</v>
      </c>
    </row>
    <row r="106" spans="3:20" ht="24" x14ac:dyDescent="0.25">
      <c r="C106" s="11">
        <v>100</v>
      </c>
      <c r="D106" s="9" t="s">
        <v>210</v>
      </c>
      <c r="E106" s="9" t="s">
        <v>17</v>
      </c>
      <c r="F106" s="9">
        <v>6</v>
      </c>
      <c r="G106" s="1">
        <v>44594</v>
      </c>
      <c r="H106" s="4">
        <v>17002.11</v>
      </c>
      <c r="I106" s="11" t="s">
        <v>12</v>
      </c>
      <c r="J106" s="12">
        <v>18516</v>
      </c>
      <c r="K106" s="11"/>
      <c r="L106" s="11" t="s">
        <v>211</v>
      </c>
      <c r="M106" s="11"/>
      <c r="N106" s="11"/>
      <c r="O106" s="12">
        <f t="shared" si="5"/>
        <v>18516</v>
      </c>
      <c r="P106" s="12">
        <f t="shared" si="6"/>
        <v>111096</v>
      </c>
      <c r="Q106" s="51">
        <v>0.2</v>
      </c>
      <c r="R106" s="52">
        <v>0.14699999999999999</v>
      </c>
      <c r="S106" s="53">
        <f t="shared" si="8"/>
        <v>75812</v>
      </c>
      <c r="T106" s="12">
        <f t="shared" si="7"/>
        <v>63176.666666666672</v>
      </c>
    </row>
    <row r="107" spans="3:20" ht="132" x14ac:dyDescent="0.25">
      <c r="C107" s="11">
        <v>101</v>
      </c>
      <c r="D107" s="9" t="s">
        <v>212</v>
      </c>
      <c r="E107" s="9" t="s">
        <v>17</v>
      </c>
      <c r="F107" s="9">
        <v>400</v>
      </c>
      <c r="G107" s="1">
        <v>44594</v>
      </c>
      <c r="H107" s="4">
        <v>15032</v>
      </c>
      <c r="I107" s="11" t="s">
        <v>12</v>
      </c>
      <c r="J107" s="12">
        <v>13.2</v>
      </c>
      <c r="K107" s="11"/>
      <c r="L107" s="11" t="s">
        <v>213</v>
      </c>
      <c r="M107" s="11"/>
      <c r="N107" s="11"/>
      <c r="O107" s="12">
        <f t="shared" si="5"/>
        <v>13.2</v>
      </c>
      <c r="P107" s="12">
        <f t="shared" si="6"/>
        <v>5280</v>
      </c>
      <c r="Q107" s="51">
        <v>0.2</v>
      </c>
      <c r="R107" s="52">
        <v>0.14699999999999999</v>
      </c>
      <c r="S107" s="53">
        <f t="shared" si="8"/>
        <v>3603</v>
      </c>
      <c r="T107" s="12">
        <f t="shared" si="7"/>
        <v>3002.5</v>
      </c>
    </row>
    <row r="108" spans="3:20" ht="84" x14ac:dyDescent="0.25">
      <c r="C108" s="11">
        <v>102</v>
      </c>
      <c r="D108" s="9" t="s">
        <v>214</v>
      </c>
      <c r="E108" s="9" t="s">
        <v>17</v>
      </c>
      <c r="F108" s="9">
        <v>178</v>
      </c>
      <c r="G108" s="1">
        <v>44594</v>
      </c>
      <c r="H108" s="4">
        <v>11036</v>
      </c>
      <c r="I108" s="11" t="s">
        <v>12</v>
      </c>
      <c r="J108" s="12">
        <v>87.87</v>
      </c>
      <c r="K108" s="11"/>
      <c r="L108" s="11" t="s">
        <v>215</v>
      </c>
      <c r="M108" s="11"/>
      <c r="N108" s="11"/>
      <c r="O108" s="12">
        <f t="shared" si="5"/>
        <v>87.87</v>
      </c>
      <c r="P108" s="12">
        <f t="shared" si="6"/>
        <v>15640.86</v>
      </c>
      <c r="Q108" s="51">
        <v>0.2</v>
      </c>
      <c r="R108" s="52">
        <v>0.14699999999999999</v>
      </c>
      <c r="S108" s="53">
        <f t="shared" si="8"/>
        <v>10673</v>
      </c>
      <c r="T108" s="12">
        <f t="shared" si="7"/>
        <v>8894.1666666666679</v>
      </c>
    </row>
    <row r="109" spans="3:20" ht="96" x14ac:dyDescent="0.25">
      <c r="C109" s="11">
        <v>103</v>
      </c>
      <c r="D109" s="9" t="s">
        <v>216</v>
      </c>
      <c r="E109" s="9" t="s">
        <v>17</v>
      </c>
      <c r="F109" s="9">
        <v>20</v>
      </c>
      <c r="G109" s="1">
        <v>44594</v>
      </c>
      <c r="H109" s="4">
        <v>443.2</v>
      </c>
      <c r="I109" s="11" t="s">
        <v>12</v>
      </c>
      <c r="J109" s="12">
        <v>274.89999999999998</v>
      </c>
      <c r="K109" s="11"/>
      <c r="L109" s="11" t="s">
        <v>217</v>
      </c>
      <c r="M109" s="11"/>
      <c r="N109" s="11"/>
      <c r="O109" s="12">
        <f t="shared" si="5"/>
        <v>274.89999999999998</v>
      </c>
      <c r="P109" s="12">
        <f t="shared" si="6"/>
        <v>5498</v>
      </c>
      <c r="Q109" s="51">
        <v>0.2</v>
      </c>
      <c r="R109" s="52">
        <v>0.14699999999999999</v>
      </c>
      <c r="S109" s="53">
        <f t="shared" si="8"/>
        <v>3752</v>
      </c>
      <c r="T109" s="12">
        <f t="shared" si="7"/>
        <v>3126.666666666667</v>
      </c>
    </row>
    <row r="110" spans="3:20" x14ac:dyDescent="0.25">
      <c r="C110" s="11">
        <v>104</v>
      </c>
      <c r="D110" s="9" t="s">
        <v>218</v>
      </c>
      <c r="E110" s="9" t="s">
        <v>17</v>
      </c>
      <c r="F110" s="9">
        <v>94</v>
      </c>
      <c r="G110" s="1">
        <v>44594</v>
      </c>
      <c r="H110" s="4">
        <v>4128.4799999999996</v>
      </c>
      <c r="I110" s="11" t="s">
        <v>12</v>
      </c>
      <c r="J110" s="12">
        <v>21</v>
      </c>
      <c r="K110" s="11"/>
      <c r="L110" s="11" t="s">
        <v>219</v>
      </c>
      <c r="M110" s="11"/>
      <c r="N110" s="11"/>
      <c r="O110" s="12">
        <f t="shared" si="5"/>
        <v>21</v>
      </c>
      <c r="P110" s="12">
        <f t="shared" si="6"/>
        <v>1974</v>
      </c>
      <c r="Q110" s="51">
        <v>0.2</v>
      </c>
      <c r="R110" s="52">
        <v>0.14699999999999999</v>
      </c>
      <c r="S110" s="53">
        <f t="shared" si="8"/>
        <v>1347</v>
      </c>
      <c r="T110" s="12">
        <f t="shared" si="7"/>
        <v>1122.5</v>
      </c>
    </row>
    <row r="111" spans="3:20" ht="84" x14ac:dyDescent="0.25">
      <c r="C111" s="11">
        <v>105</v>
      </c>
      <c r="D111" s="9" t="s">
        <v>220</v>
      </c>
      <c r="E111" s="9" t="s">
        <v>17</v>
      </c>
      <c r="F111" s="9">
        <v>10</v>
      </c>
      <c r="G111" s="1">
        <v>44594</v>
      </c>
      <c r="H111" s="4">
        <v>92878.5</v>
      </c>
      <c r="I111" s="11" t="s">
        <v>12</v>
      </c>
      <c r="J111" s="12">
        <v>50.62</v>
      </c>
      <c r="K111" s="11"/>
      <c r="L111" s="11" t="s">
        <v>221</v>
      </c>
      <c r="M111" s="11"/>
      <c r="N111" s="11"/>
      <c r="O111" s="12">
        <f t="shared" si="5"/>
        <v>50.62</v>
      </c>
      <c r="P111" s="12">
        <f t="shared" si="6"/>
        <v>506.2</v>
      </c>
      <c r="Q111" s="51">
        <v>0.2</v>
      </c>
      <c r="R111" s="52">
        <v>0.14699999999999999</v>
      </c>
      <c r="S111" s="53">
        <f t="shared" si="8"/>
        <v>345</v>
      </c>
      <c r="T111" s="12">
        <f t="shared" si="7"/>
        <v>287.5</v>
      </c>
    </row>
    <row r="112" spans="3:20" x14ac:dyDescent="0.25">
      <c r="C112" s="11">
        <v>106</v>
      </c>
      <c r="D112" s="9" t="s">
        <v>222</v>
      </c>
      <c r="E112" s="9" t="s">
        <v>17</v>
      </c>
      <c r="F112" s="9">
        <v>109</v>
      </c>
      <c r="G112" s="1">
        <v>44594</v>
      </c>
      <c r="H112" s="4">
        <v>146.06</v>
      </c>
      <c r="I112" s="11" t="s">
        <v>12</v>
      </c>
      <c r="J112" s="12">
        <v>275</v>
      </c>
      <c r="K112" s="11"/>
      <c r="L112" s="11" t="s">
        <v>223</v>
      </c>
      <c r="M112" s="11"/>
      <c r="N112" s="11"/>
      <c r="O112" s="12">
        <f t="shared" si="5"/>
        <v>275</v>
      </c>
      <c r="P112" s="12">
        <f t="shared" si="6"/>
        <v>29975</v>
      </c>
      <c r="Q112" s="51">
        <v>0.2</v>
      </c>
      <c r="R112" s="52">
        <v>0.14699999999999999</v>
      </c>
      <c r="S112" s="53">
        <f t="shared" si="8"/>
        <v>20455</v>
      </c>
      <c r="T112" s="12">
        <f t="shared" si="7"/>
        <v>17045.833333333336</v>
      </c>
    </row>
    <row r="113" spans="3:20" ht="24" x14ac:dyDescent="0.25">
      <c r="C113" s="11">
        <v>107</v>
      </c>
      <c r="D113" s="9" t="s">
        <v>224</v>
      </c>
      <c r="E113" s="9" t="s">
        <v>17</v>
      </c>
      <c r="F113" s="9">
        <v>305</v>
      </c>
      <c r="G113" s="1">
        <v>44594</v>
      </c>
      <c r="H113" s="4">
        <v>18910</v>
      </c>
      <c r="I113" s="11" t="s">
        <v>12</v>
      </c>
      <c r="J113" s="12">
        <v>24</v>
      </c>
      <c r="K113" s="11"/>
      <c r="L113" s="11" t="s">
        <v>225</v>
      </c>
      <c r="M113" s="11"/>
      <c r="N113" s="11"/>
      <c r="O113" s="12">
        <f t="shared" si="5"/>
        <v>24</v>
      </c>
      <c r="P113" s="12">
        <f t="shared" si="6"/>
        <v>7320</v>
      </c>
      <c r="Q113" s="51">
        <v>0.2</v>
      </c>
      <c r="R113" s="52">
        <v>0.14699999999999999</v>
      </c>
      <c r="S113" s="53">
        <f t="shared" si="8"/>
        <v>4995</v>
      </c>
      <c r="T113" s="12">
        <f t="shared" si="7"/>
        <v>4162.5</v>
      </c>
    </row>
    <row r="114" spans="3:20" x14ac:dyDescent="0.25">
      <c r="C114" s="11">
        <v>108</v>
      </c>
      <c r="D114" s="9" t="s">
        <v>226</v>
      </c>
      <c r="E114" s="9" t="s">
        <v>17</v>
      </c>
      <c r="F114" s="9">
        <v>2</v>
      </c>
      <c r="G114" s="1">
        <v>44594</v>
      </c>
      <c r="H114" s="4">
        <v>2432</v>
      </c>
      <c r="I114" s="11" t="s">
        <v>12</v>
      </c>
      <c r="J114" s="12">
        <v>969</v>
      </c>
      <c r="K114" s="11"/>
      <c r="L114" s="11" t="s">
        <v>227</v>
      </c>
      <c r="M114" s="11"/>
      <c r="N114" s="11"/>
      <c r="O114" s="12">
        <f t="shared" si="5"/>
        <v>969</v>
      </c>
      <c r="P114" s="12">
        <f t="shared" si="6"/>
        <v>1938</v>
      </c>
      <c r="Q114" s="51">
        <v>0.2</v>
      </c>
      <c r="R114" s="52">
        <v>0.14699999999999999</v>
      </c>
      <c r="S114" s="53">
        <f t="shared" si="8"/>
        <v>1322</v>
      </c>
      <c r="T114" s="12">
        <f t="shared" si="7"/>
        <v>1101.6666666666667</v>
      </c>
    </row>
    <row r="115" spans="3:20" x14ac:dyDescent="0.25">
      <c r="C115" s="11">
        <v>109</v>
      </c>
      <c r="D115" s="9" t="s">
        <v>228</v>
      </c>
      <c r="E115" s="9" t="s">
        <v>17</v>
      </c>
      <c r="F115" s="9">
        <v>145</v>
      </c>
      <c r="G115" s="1">
        <v>44594</v>
      </c>
      <c r="H115" s="4">
        <v>14769.7</v>
      </c>
      <c r="I115" s="11" t="s">
        <v>12</v>
      </c>
      <c r="J115" s="12">
        <v>8</v>
      </c>
      <c r="K115" s="11"/>
      <c r="L115" s="11" t="s">
        <v>229</v>
      </c>
      <c r="M115" s="11"/>
      <c r="N115" s="11"/>
      <c r="O115" s="12">
        <f t="shared" si="5"/>
        <v>8</v>
      </c>
      <c r="P115" s="12">
        <f t="shared" si="6"/>
        <v>1160</v>
      </c>
      <c r="Q115" s="51">
        <v>0.2</v>
      </c>
      <c r="R115" s="52">
        <v>0.14699999999999999</v>
      </c>
      <c r="S115" s="53">
        <f t="shared" si="8"/>
        <v>792</v>
      </c>
      <c r="T115" s="12">
        <f t="shared" si="7"/>
        <v>660</v>
      </c>
    </row>
    <row r="116" spans="3:20" x14ac:dyDescent="0.25">
      <c r="C116" s="11">
        <v>110</v>
      </c>
      <c r="D116" s="9" t="s">
        <v>230</v>
      </c>
      <c r="E116" s="9" t="s">
        <v>17</v>
      </c>
      <c r="F116" s="9">
        <v>10</v>
      </c>
      <c r="G116" s="1">
        <v>44594</v>
      </c>
      <c r="H116" s="4">
        <v>541.6</v>
      </c>
      <c r="I116" s="11" t="s">
        <v>12</v>
      </c>
      <c r="J116" s="12">
        <v>60</v>
      </c>
      <c r="K116" s="11"/>
      <c r="L116" s="11" t="s">
        <v>231</v>
      </c>
      <c r="M116" s="11"/>
      <c r="N116" s="11"/>
      <c r="O116" s="12">
        <f t="shared" si="5"/>
        <v>60</v>
      </c>
      <c r="P116" s="12">
        <f t="shared" si="6"/>
        <v>600</v>
      </c>
      <c r="Q116" s="51">
        <v>0.2</v>
      </c>
      <c r="R116" s="52">
        <v>0.14699999999999999</v>
      </c>
      <c r="S116" s="53">
        <f t="shared" si="8"/>
        <v>409</v>
      </c>
      <c r="T116" s="12">
        <f t="shared" si="7"/>
        <v>340.83333333333337</v>
      </c>
    </row>
    <row r="117" spans="3:20" x14ac:dyDescent="0.25">
      <c r="C117" s="11">
        <v>111</v>
      </c>
      <c r="D117" s="9" t="s">
        <v>232</v>
      </c>
      <c r="E117" s="9" t="s">
        <v>17</v>
      </c>
      <c r="F117" s="9">
        <v>76</v>
      </c>
      <c r="G117" s="1">
        <v>44594</v>
      </c>
      <c r="H117" s="4">
        <v>345.8</v>
      </c>
      <c r="I117" s="11" t="s">
        <v>12</v>
      </c>
      <c r="J117" s="12">
        <v>160</v>
      </c>
      <c r="K117" s="11"/>
      <c r="L117" s="11" t="s">
        <v>233</v>
      </c>
      <c r="M117" s="11"/>
      <c r="N117" s="11"/>
      <c r="O117" s="12">
        <f t="shared" si="5"/>
        <v>160</v>
      </c>
      <c r="P117" s="12">
        <f t="shared" si="6"/>
        <v>12160</v>
      </c>
      <c r="Q117" s="51">
        <v>0.2</v>
      </c>
      <c r="R117" s="52">
        <v>0.14699999999999999</v>
      </c>
      <c r="S117" s="53">
        <f t="shared" si="8"/>
        <v>8298</v>
      </c>
      <c r="T117" s="12">
        <f t="shared" si="7"/>
        <v>6915</v>
      </c>
    </row>
    <row r="118" spans="3:20" ht="24" x14ac:dyDescent="0.25">
      <c r="C118" s="11">
        <v>112</v>
      </c>
      <c r="D118" s="9" t="s">
        <v>234</v>
      </c>
      <c r="E118" s="9" t="s">
        <v>17</v>
      </c>
      <c r="F118" s="9">
        <v>5</v>
      </c>
      <c r="G118" s="1">
        <v>44594</v>
      </c>
      <c r="H118" s="4">
        <v>344.4</v>
      </c>
      <c r="I118" s="11" t="s">
        <v>12</v>
      </c>
      <c r="J118" s="12">
        <v>807</v>
      </c>
      <c r="K118" s="11"/>
      <c r="L118" s="11" t="s">
        <v>235</v>
      </c>
      <c r="M118" s="11"/>
      <c r="N118" s="11"/>
      <c r="O118" s="12">
        <f t="shared" si="5"/>
        <v>807</v>
      </c>
      <c r="P118" s="12">
        <f t="shared" si="6"/>
        <v>4035</v>
      </c>
      <c r="Q118" s="51">
        <v>0.2</v>
      </c>
      <c r="R118" s="52">
        <v>0.14699999999999999</v>
      </c>
      <c r="S118" s="53">
        <f t="shared" si="8"/>
        <v>2753</v>
      </c>
      <c r="T118" s="12">
        <f t="shared" si="7"/>
        <v>2294.166666666667</v>
      </c>
    </row>
    <row r="119" spans="3:20" x14ac:dyDescent="0.25">
      <c r="C119" s="11">
        <v>113</v>
      </c>
      <c r="D119" s="9" t="s">
        <v>236</v>
      </c>
      <c r="E119" s="9" t="s">
        <v>17</v>
      </c>
      <c r="F119" s="9">
        <v>19</v>
      </c>
      <c r="G119" s="1">
        <v>44594</v>
      </c>
      <c r="H119" s="4">
        <v>749.74</v>
      </c>
      <c r="I119" s="11" t="s">
        <v>12</v>
      </c>
      <c r="J119" s="12">
        <v>73</v>
      </c>
      <c r="K119" s="11"/>
      <c r="L119" s="11" t="s">
        <v>237</v>
      </c>
      <c r="M119" s="11"/>
      <c r="N119" s="11"/>
      <c r="O119" s="12">
        <f t="shared" si="5"/>
        <v>73</v>
      </c>
      <c r="P119" s="12">
        <f t="shared" si="6"/>
        <v>1387</v>
      </c>
      <c r="Q119" s="51">
        <v>0.2</v>
      </c>
      <c r="R119" s="52">
        <v>0.14699999999999999</v>
      </c>
      <c r="S119" s="53">
        <f t="shared" si="8"/>
        <v>946</v>
      </c>
      <c r="T119" s="12">
        <f t="shared" si="7"/>
        <v>788.33333333333337</v>
      </c>
    </row>
    <row r="120" spans="3:20" x14ac:dyDescent="0.25">
      <c r="C120" s="11">
        <v>114</v>
      </c>
      <c r="D120" s="9" t="s">
        <v>238</v>
      </c>
      <c r="E120" s="9" t="s">
        <v>17</v>
      </c>
      <c r="F120" s="9">
        <v>7</v>
      </c>
      <c r="G120" s="1">
        <v>44594</v>
      </c>
      <c r="H120" s="4">
        <v>111.51</v>
      </c>
      <c r="I120" s="11" t="s">
        <v>12</v>
      </c>
      <c r="J120" s="12">
        <v>190</v>
      </c>
      <c r="K120" s="11"/>
      <c r="L120" s="11" t="s">
        <v>239</v>
      </c>
      <c r="M120" s="11"/>
      <c r="N120" s="11"/>
      <c r="O120" s="12">
        <f t="shared" si="5"/>
        <v>190</v>
      </c>
      <c r="P120" s="12">
        <f t="shared" si="6"/>
        <v>1330</v>
      </c>
      <c r="Q120" s="51">
        <v>0.2</v>
      </c>
      <c r="R120" s="52">
        <v>0.14699999999999999</v>
      </c>
      <c r="S120" s="53">
        <f t="shared" si="8"/>
        <v>908</v>
      </c>
      <c r="T120" s="12">
        <f t="shared" si="7"/>
        <v>756.66666666666674</v>
      </c>
    </row>
    <row r="121" spans="3:20" ht="72" x14ac:dyDescent="0.25">
      <c r="C121" s="11">
        <v>115</v>
      </c>
      <c r="D121" s="9" t="s">
        <v>240</v>
      </c>
      <c r="E121" s="9" t="s">
        <v>17</v>
      </c>
      <c r="F121" s="9">
        <v>600</v>
      </c>
      <c r="G121" s="1">
        <v>44594</v>
      </c>
      <c r="H121" s="4">
        <v>13191</v>
      </c>
      <c r="I121" s="11" t="s">
        <v>12</v>
      </c>
      <c r="J121" s="12">
        <v>45.47</v>
      </c>
      <c r="K121" s="11"/>
      <c r="L121" s="11" t="s">
        <v>241</v>
      </c>
      <c r="M121" s="11"/>
      <c r="N121" s="11"/>
      <c r="O121" s="12">
        <f t="shared" si="5"/>
        <v>45.47</v>
      </c>
      <c r="P121" s="12">
        <f t="shared" si="6"/>
        <v>27282</v>
      </c>
      <c r="Q121" s="51">
        <v>0.2</v>
      </c>
      <c r="R121" s="52">
        <v>0.14699999999999999</v>
      </c>
      <c r="S121" s="53">
        <f t="shared" si="8"/>
        <v>18617</v>
      </c>
      <c r="T121" s="12">
        <f t="shared" si="7"/>
        <v>15514.166666666668</v>
      </c>
    </row>
    <row r="122" spans="3:20" x14ac:dyDescent="0.25">
      <c r="C122" s="11">
        <v>116</v>
      </c>
      <c r="D122" s="9" t="s">
        <v>242</v>
      </c>
      <c r="E122" s="9" t="s">
        <v>17</v>
      </c>
      <c r="F122" s="9">
        <v>8</v>
      </c>
      <c r="G122" s="1">
        <v>44594</v>
      </c>
      <c r="H122" s="4">
        <v>120</v>
      </c>
      <c r="I122" s="11" t="s">
        <v>12</v>
      </c>
      <c r="J122" s="12">
        <v>7.84</v>
      </c>
      <c r="K122" s="11"/>
      <c r="L122" s="11" t="s">
        <v>243</v>
      </c>
      <c r="M122" s="11"/>
      <c r="N122" s="11"/>
      <c r="O122" s="12">
        <f t="shared" si="5"/>
        <v>7.84</v>
      </c>
      <c r="P122" s="12">
        <f t="shared" si="6"/>
        <v>62.72</v>
      </c>
      <c r="Q122" s="51">
        <v>0.2</v>
      </c>
      <c r="R122" s="52">
        <v>0.14699999999999999</v>
      </c>
      <c r="S122" s="53">
        <f t="shared" si="8"/>
        <v>43</v>
      </c>
      <c r="T122" s="12">
        <f t="shared" si="7"/>
        <v>35.833333333333336</v>
      </c>
    </row>
    <row r="123" spans="3:20" x14ac:dyDescent="0.25">
      <c r="C123" s="11">
        <v>117</v>
      </c>
      <c r="D123" s="9" t="s">
        <v>244</v>
      </c>
      <c r="E123" s="9" t="s">
        <v>17</v>
      </c>
      <c r="F123" s="9">
        <v>2</v>
      </c>
      <c r="G123" s="1">
        <v>44594</v>
      </c>
      <c r="H123" s="4">
        <v>792.74</v>
      </c>
      <c r="I123" s="11" t="s">
        <v>12</v>
      </c>
      <c r="J123" s="12">
        <v>11.1</v>
      </c>
      <c r="K123" s="11"/>
      <c r="L123" s="11" t="s">
        <v>245</v>
      </c>
      <c r="M123" s="11"/>
      <c r="N123" s="11"/>
      <c r="O123" s="12">
        <f t="shared" si="5"/>
        <v>11.1</v>
      </c>
      <c r="P123" s="12">
        <f t="shared" si="6"/>
        <v>22.2</v>
      </c>
      <c r="Q123" s="51">
        <v>0.2</v>
      </c>
      <c r="R123" s="52">
        <v>0.14699999999999999</v>
      </c>
      <c r="S123" s="53">
        <f t="shared" si="8"/>
        <v>15</v>
      </c>
      <c r="T123" s="12">
        <f t="shared" si="7"/>
        <v>12.5</v>
      </c>
    </row>
    <row r="124" spans="3:20" x14ac:dyDescent="0.25">
      <c r="C124" s="11">
        <v>118</v>
      </c>
      <c r="D124" s="9" t="s">
        <v>246</v>
      </c>
      <c r="E124" s="9" t="s">
        <v>17</v>
      </c>
      <c r="F124" s="9">
        <v>88</v>
      </c>
      <c r="G124" s="1">
        <v>44594</v>
      </c>
      <c r="H124" s="4">
        <v>3836.36</v>
      </c>
      <c r="I124" s="11" t="s">
        <v>12</v>
      </c>
      <c r="J124" s="12">
        <v>18</v>
      </c>
      <c r="K124" s="11"/>
      <c r="L124" s="11" t="s">
        <v>247</v>
      </c>
      <c r="M124" s="11"/>
      <c r="N124" s="11"/>
      <c r="O124" s="12">
        <f t="shared" si="5"/>
        <v>18</v>
      </c>
      <c r="P124" s="12">
        <f t="shared" si="6"/>
        <v>1584</v>
      </c>
      <c r="Q124" s="51">
        <v>0.2</v>
      </c>
      <c r="R124" s="52">
        <v>0.14699999999999999</v>
      </c>
      <c r="S124" s="53">
        <f t="shared" si="8"/>
        <v>1081</v>
      </c>
      <c r="T124" s="12">
        <f t="shared" si="7"/>
        <v>900.83333333333337</v>
      </c>
    </row>
    <row r="125" spans="3:20" x14ac:dyDescent="0.25">
      <c r="C125" s="11">
        <v>119</v>
      </c>
      <c r="D125" s="9" t="s">
        <v>248</v>
      </c>
      <c r="E125" s="9" t="s">
        <v>17</v>
      </c>
      <c r="F125" s="9">
        <v>30</v>
      </c>
      <c r="G125" s="1">
        <v>44594</v>
      </c>
      <c r="H125" s="4">
        <v>2949.9</v>
      </c>
      <c r="I125" s="11" t="s">
        <v>12</v>
      </c>
      <c r="J125" s="12">
        <v>58</v>
      </c>
      <c r="K125" s="11"/>
      <c r="L125" s="11" t="s">
        <v>249</v>
      </c>
      <c r="M125" s="11"/>
      <c r="N125" s="11"/>
      <c r="O125" s="12">
        <f t="shared" si="5"/>
        <v>58</v>
      </c>
      <c r="P125" s="12">
        <f t="shared" si="6"/>
        <v>1740</v>
      </c>
      <c r="Q125" s="51">
        <v>0.2</v>
      </c>
      <c r="R125" s="52">
        <v>0.14699999999999999</v>
      </c>
      <c r="S125" s="53">
        <f t="shared" si="8"/>
        <v>1187</v>
      </c>
      <c r="T125" s="12">
        <f t="shared" si="7"/>
        <v>989.16666666666674</v>
      </c>
    </row>
    <row r="126" spans="3:20" ht="228" x14ac:dyDescent="0.25">
      <c r="C126" s="11">
        <v>120</v>
      </c>
      <c r="D126" s="9" t="s">
        <v>250</v>
      </c>
      <c r="E126" s="9" t="s">
        <v>17</v>
      </c>
      <c r="F126" s="9">
        <v>20</v>
      </c>
      <c r="G126" s="1">
        <v>44594</v>
      </c>
      <c r="H126" s="4">
        <v>1044.4000000000001</v>
      </c>
      <c r="I126" s="11" t="s">
        <v>12</v>
      </c>
      <c r="J126" s="12">
        <v>104</v>
      </c>
      <c r="K126" s="11"/>
      <c r="L126" s="11" t="s">
        <v>251</v>
      </c>
      <c r="M126" s="11"/>
      <c r="N126" s="11"/>
      <c r="O126" s="12">
        <f t="shared" si="5"/>
        <v>104</v>
      </c>
      <c r="P126" s="12">
        <f t="shared" si="6"/>
        <v>2080</v>
      </c>
      <c r="Q126" s="51">
        <v>0.2</v>
      </c>
      <c r="R126" s="52">
        <v>0.14699999999999999</v>
      </c>
      <c r="S126" s="53">
        <f t="shared" si="8"/>
        <v>1419</v>
      </c>
      <c r="T126" s="12">
        <f t="shared" si="7"/>
        <v>1182.5</v>
      </c>
    </row>
    <row r="127" spans="3:20" ht="36" x14ac:dyDescent="0.25">
      <c r="C127" s="11">
        <v>121</v>
      </c>
      <c r="D127" s="9" t="s">
        <v>252</v>
      </c>
      <c r="E127" s="9" t="s">
        <v>17</v>
      </c>
      <c r="F127" s="9">
        <v>4</v>
      </c>
      <c r="G127" s="1">
        <v>44594</v>
      </c>
      <c r="H127" s="4">
        <v>175.88</v>
      </c>
      <c r="I127" s="11" t="s">
        <v>12</v>
      </c>
      <c r="J127" s="12">
        <v>318</v>
      </c>
      <c r="K127" s="11"/>
      <c r="L127" s="11" t="s">
        <v>253</v>
      </c>
      <c r="M127" s="11"/>
      <c r="N127" s="11"/>
      <c r="O127" s="12">
        <f t="shared" si="5"/>
        <v>318</v>
      </c>
      <c r="P127" s="12">
        <f t="shared" si="6"/>
        <v>1272</v>
      </c>
      <c r="Q127" s="51">
        <v>0.2</v>
      </c>
      <c r="R127" s="52">
        <v>0.14699999999999999</v>
      </c>
      <c r="S127" s="53">
        <f t="shared" si="8"/>
        <v>868</v>
      </c>
      <c r="T127" s="12">
        <f t="shared" si="7"/>
        <v>723.33333333333337</v>
      </c>
    </row>
    <row r="128" spans="3:20" ht="36" x14ac:dyDescent="0.25">
      <c r="C128" s="11">
        <v>122</v>
      </c>
      <c r="D128" s="9" t="s">
        <v>254</v>
      </c>
      <c r="E128" s="9" t="s">
        <v>17</v>
      </c>
      <c r="F128" s="9">
        <v>14</v>
      </c>
      <c r="G128" s="1">
        <v>44594</v>
      </c>
      <c r="H128" s="4">
        <v>200.76</v>
      </c>
      <c r="I128" s="11" t="s">
        <v>12</v>
      </c>
      <c r="J128" s="12">
        <v>1439.73</v>
      </c>
      <c r="K128" s="11"/>
      <c r="L128" s="11" t="s">
        <v>255</v>
      </c>
      <c r="M128" s="11"/>
      <c r="N128" s="11"/>
      <c r="O128" s="12">
        <f t="shared" si="5"/>
        <v>1439.73</v>
      </c>
      <c r="P128" s="12">
        <f t="shared" si="6"/>
        <v>20156.22</v>
      </c>
      <c r="Q128" s="51">
        <v>0.2</v>
      </c>
      <c r="R128" s="52">
        <v>0.14699999999999999</v>
      </c>
      <c r="S128" s="53">
        <f t="shared" si="8"/>
        <v>13755</v>
      </c>
      <c r="T128" s="12">
        <f t="shared" si="7"/>
        <v>11462.5</v>
      </c>
    </row>
    <row r="129" spans="3:20" ht="144" x14ac:dyDescent="0.25">
      <c r="C129" s="11">
        <v>123</v>
      </c>
      <c r="D129" s="9" t="s">
        <v>256</v>
      </c>
      <c r="E129" s="9" t="s">
        <v>17</v>
      </c>
      <c r="F129" s="9">
        <v>24</v>
      </c>
      <c r="G129" s="1">
        <v>44594</v>
      </c>
      <c r="H129" s="4">
        <v>480</v>
      </c>
      <c r="I129" s="11" t="s">
        <v>12</v>
      </c>
      <c r="J129" s="12">
        <v>441</v>
      </c>
      <c r="K129" s="11"/>
      <c r="L129" s="11" t="s">
        <v>257</v>
      </c>
      <c r="M129" s="11"/>
      <c r="N129" s="11"/>
      <c r="O129" s="12">
        <f t="shared" si="5"/>
        <v>441</v>
      </c>
      <c r="P129" s="12">
        <f t="shared" si="6"/>
        <v>10584</v>
      </c>
      <c r="Q129" s="51">
        <v>0.2</v>
      </c>
      <c r="R129" s="52">
        <v>0.14699999999999999</v>
      </c>
      <c r="S129" s="53">
        <f t="shared" si="8"/>
        <v>7223</v>
      </c>
      <c r="T129" s="12">
        <f t="shared" si="7"/>
        <v>6019.166666666667</v>
      </c>
    </row>
    <row r="130" spans="3:20" x14ac:dyDescent="0.25">
      <c r="C130" s="11">
        <v>124</v>
      </c>
      <c r="D130" s="9" t="s">
        <v>258</v>
      </c>
      <c r="E130" s="9" t="s">
        <v>17</v>
      </c>
      <c r="F130" s="9">
        <v>32</v>
      </c>
      <c r="G130" s="1">
        <v>44594</v>
      </c>
      <c r="H130" s="4">
        <v>113617.44</v>
      </c>
      <c r="I130" s="11" t="s">
        <v>12</v>
      </c>
      <c r="J130" s="12">
        <v>190</v>
      </c>
      <c r="K130" s="11"/>
      <c r="L130" s="11" t="s">
        <v>259</v>
      </c>
      <c r="M130" s="11"/>
      <c r="N130" s="11"/>
      <c r="O130" s="12">
        <f t="shared" si="5"/>
        <v>190</v>
      </c>
      <c r="P130" s="12">
        <f t="shared" si="6"/>
        <v>6080</v>
      </c>
      <c r="Q130" s="51">
        <v>0.2</v>
      </c>
      <c r="R130" s="52">
        <v>0.14699999999999999</v>
      </c>
      <c r="S130" s="53">
        <f t="shared" si="8"/>
        <v>4149</v>
      </c>
      <c r="T130" s="12">
        <f t="shared" si="7"/>
        <v>3457.5</v>
      </c>
    </row>
    <row r="131" spans="3:20" ht="228" x14ac:dyDescent="0.25">
      <c r="C131" s="11">
        <v>125</v>
      </c>
      <c r="D131" s="9" t="s">
        <v>260</v>
      </c>
      <c r="E131" s="9" t="s">
        <v>17</v>
      </c>
      <c r="F131" s="9">
        <v>200</v>
      </c>
      <c r="G131" s="1">
        <v>44594</v>
      </c>
      <c r="H131" s="4">
        <v>1125</v>
      </c>
      <c r="I131" s="11" t="s">
        <v>12</v>
      </c>
      <c r="J131" s="12">
        <v>12</v>
      </c>
      <c r="K131" s="11"/>
      <c r="L131" s="11" t="s">
        <v>261</v>
      </c>
      <c r="M131" s="11"/>
      <c r="N131" s="11"/>
      <c r="O131" s="12">
        <f t="shared" si="5"/>
        <v>12</v>
      </c>
      <c r="P131" s="12">
        <f t="shared" si="6"/>
        <v>2400</v>
      </c>
      <c r="Q131" s="51">
        <v>0.2</v>
      </c>
      <c r="R131" s="52">
        <v>0.14699999999999999</v>
      </c>
      <c r="S131" s="53">
        <f t="shared" si="8"/>
        <v>1638</v>
      </c>
      <c r="T131" s="12">
        <f t="shared" si="7"/>
        <v>1365</v>
      </c>
    </row>
    <row r="132" spans="3:20" ht="120" x14ac:dyDescent="0.25">
      <c r="C132" s="11">
        <v>126</v>
      </c>
      <c r="D132" s="9" t="s">
        <v>262</v>
      </c>
      <c r="E132" s="9" t="s">
        <v>11</v>
      </c>
      <c r="F132" s="9">
        <v>100</v>
      </c>
      <c r="G132" s="1">
        <v>44594</v>
      </c>
      <c r="H132" s="4">
        <v>4505</v>
      </c>
      <c r="I132" s="11" t="s">
        <v>12</v>
      </c>
      <c r="J132" s="12">
        <v>9</v>
      </c>
      <c r="K132" s="11"/>
      <c r="L132" s="11" t="s">
        <v>263</v>
      </c>
      <c r="M132" s="11"/>
      <c r="N132" s="11"/>
      <c r="O132" s="12">
        <f t="shared" si="5"/>
        <v>9</v>
      </c>
      <c r="P132" s="12">
        <f t="shared" si="6"/>
        <v>900</v>
      </c>
      <c r="Q132" s="51">
        <v>0.2</v>
      </c>
      <c r="R132" s="52">
        <v>0.14699999999999999</v>
      </c>
      <c r="S132" s="53">
        <f t="shared" si="8"/>
        <v>614</v>
      </c>
      <c r="T132" s="12">
        <f t="shared" si="7"/>
        <v>511.66666666666669</v>
      </c>
    </row>
    <row r="133" spans="3:20" ht="252" x14ac:dyDescent="0.25">
      <c r="C133" s="11">
        <v>127</v>
      </c>
      <c r="D133" s="9" t="s">
        <v>264</v>
      </c>
      <c r="E133" s="9" t="s">
        <v>17</v>
      </c>
      <c r="F133" s="9">
        <v>222</v>
      </c>
      <c r="G133" s="1">
        <v>44594</v>
      </c>
      <c r="H133" s="4">
        <v>2615.16</v>
      </c>
      <c r="I133" s="11" t="s">
        <v>12</v>
      </c>
      <c r="J133" s="12">
        <v>20</v>
      </c>
      <c r="K133" s="11"/>
      <c r="L133" s="11" t="s">
        <v>265</v>
      </c>
      <c r="M133" s="11"/>
      <c r="N133" s="11"/>
      <c r="O133" s="12">
        <f t="shared" si="5"/>
        <v>20</v>
      </c>
      <c r="P133" s="12">
        <f t="shared" si="6"/>
        <v>4440</v>
      </c>
      <c r="Q133" s="51">
        <v>0.2</v>
      </c>
      <c r="R133" s="52">
        <v>0.14699999999999999</v>
      </c>
      <c r="S133" s="53">
        <f t="shared" si="8"/>
        <v>3030</v>
      </c>
      <c r="T133" s="12">
        <f t="shared" si="7"/>
        <v>2525</v>
      </c>
    </row>
    <row r="134" spans="3:20" ht="240" x14ac:dyDescent="0.25">
      <c r="C134" s="11">
        <v>128</v>
      </c>
      <c r="D134" s="9" t="s">
        <v>266</v>
      </c>
      <c r="E134" s="9" t="s">
        <v>17</v>
      </c>
      <c r="F134" s="9">
        <v>226</v>
      </c>
      <c r="G134" s="1">
        <v>44594</v>
      </c>
      <c r="H134" s="4">
        <v>1775.23</v>
      </c>
      <c r="I134" s="11" t="s">
        <v>12</v>
      </c>
      <c r="J134" s="12">
        <v>19</v>
      </c>
      <c r="K134" s="11"/>
      <c r="L134" s="11" t="s">
        <v>267</v>
      </c>
      <c r="M134" s="11"/>
      <c r="N134" s="11"/>
      <c r="O134" s="12">
        <f t="shared" si="5"/>
        <v>19</v>
      </c>
      <c r="P134" s="12">
        <f t="shared" si="6"/>
        <v>4294</v>
      </c>
      <c r="Q134" s="51">
        <v>0.2</v>
      </c>
      <c r="R134" s="52">
        <v>0.14699999999999999</v>
      </c>
      <c r="S134" s="53">
        <f t="shared" si="8"/>
        <v>2930</v>
      </c>
      <c r="T134" s="12">
        <f t="shared" si="7"/>
        <v>2441.666666666667</v>
      </c>
    </row>
    <row r="135" spans="3:20" ht="24" x14ac:dyDescent="0.25">
      <c r="C135" s="11">
        <v>129</v>
      </c>
      <c r="D135" s="9" t="s">
        <v>268</v>
      </c>
      <c r="E135" s="9" t="s">
        <v>17</v>
      </c>
      <c r="F135" s="9">
        <v>1</v>
      </c>
      <c r="G135" s="1">
        <v>44594</v>
      </c>
      <c r="H135" s="4">
        <v>521.22</v>
      </c>
      <c r="I135" s="11" t="s">
        <v>12</v>
      </c>
      <c r="J135" s="12">
        <v>3734</v>
      </c>
      <c r="K135" s="11"/>
      <c r="L135" s="11" t="s">
        <v>269</v>
      </c>
      <c r="M135" s="11"/>
      <c r="N135" s="11"/>
      <c r="O135" s="12">
        <f t="shared" si="5"/>
        <v>3734</v>
      </c>
      <c r="P135" s="12">
        <f t="shared" si="6"/>
        <v>3734</v>
      </c>
      <c r="Q135" s="51">
        <v>0.2</v>
      </c>
      <c r="R135" s="52">
        <v>0.14699999999999999</v>
      </c>
      <c r="S135" s="53">
        <f t="shared" si="8"/>
        <v>2548</v>
      </c>
      <c r="T135" s="12">
        <f t="shared" si="7"/>
        <v>2123.3333333333335</v>
      </c>
    </row>
    <row r="136" spans="3:20" ht="24" x14ac:dyDescent="0.25">
      <c r="C136" s="11">
        <v>130</v>
      </c>
      <c r="D136" s="9" t="s">
        <v>270</v>
      </c>
      <c r="E136" s="9" t="s">
        <v>17</v>
      </c>
      <c r="F136" s="9">
        <v>1</v>
      </c>
      <c r="G136" s="1">
        <v>44594</v>
      </c>
      <c r="H136" s="4">
        <v>9875</v>
      </c>
      <c r="I136" s="11" t="s">
        <v>12</v>
      </c>
      <c r="J136" s="12">
        <v>223532.4</v>
      </c>
      <c r="K136" s="11"/>
      <c r="L136" s="11" t="s">
        <v>271</v>
      </c>
      <c r="M136" s="11"/>
      <c r="N136" s="11"/>
      <c r="O136" s="12">
        <f t="shared" ref="O136:O199" si="9">J136</f>
        <v>223532.4</v>
      </c>
      <c r="P136" s="12">
        <f t="shared" ref="P136:P199" si="10">O136*F136</f>
        <v>223532.4</v>
      </c>
      <c r="Q136" s="51">
        <v>0.2</v>
      </c>
      <c r="R136" s="52">
        <v>0.14699999999999999</v>
      </c>
      <c r="S136" s="53">
        <f t="shared" si="8"/>
        <v>152539</v>
      </c>
      <c r="T136" s="12">
        <f t="shared" ref="T136:T199" si="11">S136/1.2</f>
        <v>127115.83333333334</v>
      </c>
    </row>
    <row r="137" spans="3:20" ht="24" x14ac:dyDescent="0.25">
      <c r="C137" s="11">
        <v>131</v>
      </c>
      <c r="D137" s="9" t="s">
        <v>272</v>
      </c>
      <c r="E137" s="9" t="s">
        <v>17</v>
      </c>
      <c r="F137" s="9">
        <v>2</v>
      </c>
      <c r="G137" s="1">
        <v>44594</v>
      </c>
      <c r="H137" s="4">
        <v>53.82</v>
      </c>
      <c r="I137" s="11" t="s">
        <v>12</v>
      </c>
      <c r="J137" s="12">
        <v>2152</v>
      </c>
      <c r="K137" s="11"/>
      <c r="L137" s="11" t="s">
        <v>273</v>
      </c>
      <c r="M137" s="11"/>
      <c r="N137" s="11"/>
      <c r="O137" s="12">
        <f t="shared" si="9"/>
        <v>2152</v>
      </c>
      <c r="P137" s="12">
        <f t="shared" si="10"/>
        <v>4304</v>
      </c>
      <c r="Q137" s="51">
        <v>0.2</v>
      </c>
      <c r="R137" s="52">
        <v>0.14699999999999999</v>
      </c>
      <c r="S137" s="53">
        <f t="shared" si="8"/>
        <v>2937</v>
      </c>
      <c r="T137" s="12">
        <f t="shared" si="11"/>
        <v>2447.5</v>
      </c>
    </row>
    <row r="138" spans="3:20" ht="60" x14ac:dyDescent="0.25">
      <c r="C138" s="11">
        <v>132</v>
      </c>
      <c r="D138" s="9" t="s">
        <v>274</v>
      </c>
      <c r="E138" s="9" t="s">
        <v>17</v>
      </c>
      <c r="F138" s="9">
        <v>1</v>
      </c>
      <c r="G138" s="1">
        <v>44594</v>
      </c>
      <c r="H138" s="4">
        <v>289</v>
      </c>
      <c r="I138" s="11" t="s">
        <v>12</v>
      </c>
      <c r="J138" s="12">
        <v>8190</v>
      </c>
      <c r="K138" s="11"/>
      <c r="L138" s="11" t="s">
        <v>275</v>
      </c>
      <c r="M138" s="11"/>
      <c r="N138" s="11"/>
      <c r="O138" s="12">
        <f t="shared" si="9"/>
        <v>8190</v>
      </c>
      <c r="P138" s="12">
        <f t="shared" si="10"/>
        <v>8190</v>
      </c>
      <c r="Q138" s="51">
        <v>0.2</v>
      </c>
      <c r="R138" s="52">
        <v>0.14699999999999999</v>
      </c>
      <c r="S138" s="53">
        <f t="shared" si="8"/>
        <v>5589</v>
      </c>
      <c r="T138" s="12">
        <f t="shared" si="11"/>
        <v>4657.5</v>
      </c>
    </row>
    <row r="139" spans="3:20" ht="36" x14ac:dyDescent="0.25">
      <c r="C139" s="11">
        <v>133</v>
      </c>
      <c r="D139" s="9" t="s">
        <v>276</v>
      </c>
      <c r="E139" s="9" t="s">
        <v>17</v>
      </c>
      <c r="F139" s="9">
        <v>10</v>
      </c>
      <c r="G139" s="1">
        <v>44594</v>
      </c>
      <c r="H139" s="4">
        <v>531.20000000000005</v>
      </c>
      <c r="I139" s="11" t="s">
        <v>12</v>
      </c>
      <c r="J139" s="12">
        <v>39.65</v>
      </c>
      <c r="K139" s="11"/>
      <c r="L139" s="11" t="s">
        <v>277</v>
      </c>
      <c r="M139" s="11"/>
      <c r="N139" s="11"/>
      <c r="O139" s="12">
        <f t="shared" si="9"/>
        <v>39.65</v>
      </c>
      <c r="P139" s="12">
        <f t="shared" si="10"/>
        <v>396.5</v>
      </c>
      <c r="Q139" s="51">
        <v>0.2</v>
      </c>
      <c r="R139" s="52">
        <v>0.14699999999999999</v>
      </c>
      <c r="S139" s="53">
        <f t="shared" si="8"/>
        <v>271</v>
      </c>
      <c r="T139" s="12">
        <f t="shared" si="11"/>
        <v>225.83333333333334</v>
      </c>
    </row>
    <row r="140" spans="3:20" ht="96" x14ac:dyDescent="0.25">
      <c r="C140" s="11">
        <v>134</v>
      </c>
      <c r="D140" s="9" t="s">
        <v>278</v>
      </c>
      <c r="E140" s="9" t="s">
        <v>17</v>
      </c>
      <c r="F140" s="9">
        <v>50</v>
      </c>
      <c r="G140" s="1">
        <v>44594</v>
      </c>
      <c r="H140" s="4">
        <v>3785</v>
      </c>
      <c r="I140" s="11" t="s">
        <v>12</v>
      </c>
      <c r="J140" s="12">
        <v>120.45</v>
      </c>
      <c r="K140" s="11"/>
      <c r="L140" s="11" t="s">
        <v>279</v>
      </c>
      <c r="M140" s="11"/>
      <c r="N140" s="11"/>
      <c r="O140" s="12">
        <f t="shared" si="9"/>
        <v>120.45</v>
      </c>
      <c r="P140" s="12">
        <f t="shared" si="10"/>
        <v>6022.5</v>
      </c>
      <c r="Q140" s="51">
        <v>0.2</v>
      </c>
      <c r="R140" s="52">
        <v>0.14699999999999999</v>
      </c>
      <c r="S140" s="53">
        <f t="shared" si="8"/>
        <v>4110</v>
      </c>
      <c r="T140" s="12">
        <f t="shared" si="11"/>
        <v>3425</v>
      </c>
    </row>
    <row r="141" spans="3:20" ht="120" x14ac:dyDescent="0.25">
      <c r="C141" s="11">
        <v>135</v>
      </c>
      <c r="D141" s="9" t="s">
        <v>280</v>
      </c>
      <c r="E141" s="9" t="s">
        <v>11</v>
      </c>
      <c r="F141" s="9">
        <v>10</v>
      </c>
      <c r="G141" s="1">
        <v>44594</v>
      </c>
      <c r="H141" s="4">
        <v>158</v>
      </c>
      <c r="I141" s="11" t="s">
        <v>12</v>
      </c>
      <c r="J141" s="12">
        <v>357</v>
      </c>
      <c r="K141" s="11"/>
      <c r="L141" s="11" t="s">
        <v>281</v>
      </c>
      <c r="M141" s="11"/>
      <c r="N141" s="11"/>
      <c r="O141" s="12">
        <f t="shared" si="9"/>
        <v>357</v>
      </c>
      <c r="P141" s="12">
        <f t="shared" si="10"/>
        <v>3570</v>
      </c>
      <c r="Q141" s="51">
        <v>0.2</v>
      </c>
      <c r="R141" s="52">
        <v>0.14699999999999999</v>
      </c>
      <c r="S141" s="53">
        <f t="shared" si="8"/>
        <v>2436</v>
      </c>
      <c r="T141" s="12">
        <f t="shared" si="11"/>
        <v>2030</v>
      </c>
    </row>
    <row r="142" spans="3:20" ht="60" x14ac:dyDescent="0.25">
      <c r="C142" s="11">
        <v>136</v>
      </c>
      <c r="D142" s="9" t="s">
        <v>282</v>
      </c>
      <c r="E142" s="9" t="s">
        <v>17</v>
      </c>
      <c r="F142" s="9">
        <v>340</v>
      </c>
      <c r="G142" s="1">
        <v>44594</v>
      </c>
      <c r="H142" s="4">
        <v>14676.1</v>
      </c>
      <c r="I142" s="11" t="s">
        <v>12</v>
      </c>
      <c r="J142" s="12">
        <v>227.2</v>
      </c>
      <c r="K142" s="11"/>
      <c r="L142" s="11" t="s">
        <v>283</v>
      </c>
      <c r="M142" s="11"/>
      <c r="N142" s="11"/>
      <c r="O142" s="12">
        <f t="shared" si="9"/>
        <v>227.2</v>
      </c>
      <c r="P142" s="12">
        <f t="shared" si="10"/>
        <v>77248</v>
      </c>
      <c r="Q142" s="51">
        <v>0.2</v>
      </c>
      <c r="R142" s="52">
        <v>0.14699999999999999</v>
      </c>
      <c r="S142" s="53">
        <f t="shared" ref="S142:S205" si="12">ROUND(P142*(1-Q142)*(1-R142),0)</f>
        <v>52714</v>
      </c>
      <c r="T142" s="12">
        <f t="shared" si="11"/>
        <v>43928.333333333336</v>
      </c>
    </row>
    <row r="143" spans="3:20" ht="72" x14ac:dyDescent="0.25">
      <c r="C143" s="11">
        <v>137</v>
      </c>
      <c r="D143" s="9" t="s">
        <v>284</v>
      </c>
      <c r="E143" s="9" t="s">
        <v>11</v>
      </c>
      <c r="F143" s="9">
        <v>70</v>
      </c>
      <c r="G143" s="1">
        <v>44594</v>
      </c>
      <c r="H143" s="4">
        <v>65240</v>
      </c>
      <c r="I143" s="11" t="s">
        <v>12</v>
      </c>
      <c r="J143" s="12">
        <v>52.06</v>
      </c>
      <c r="K143" s="11"/>
      <c r="L143" s="11" t="s">
        <v>285</v>
      </c>
      <c r="M143" s="11"/>
      <c r="N143" s="11"/>
      <c r="O143" s="12">
        <f t="shared" si="9"/>
        <v>52.06</v>
      </c>
      <c r="P143" s="12">
        <f t="shared" si="10"/>
        <v>3644.2000000000003</v>
      </c>
      <c r="Q143" s="51">
        <v>0.2</v>
      </c>
      <c r="R143" s="52">
        <v>0.14699999999999999</v>
      </c>
      <c r="S143" s="53">
        <f t="shared" si="12"/>
        <v>2487</v>
      </c>
      <c r="T143" s="12">
        <f t="shared" si="11"/>
        <v>2072.5</v>
      </c>
    </row>
    <row r="144" spans="3:20" ht="108" x14ac:dyDescent="0.25">
      <c r="C144" s="11">
        <v>138</v>
      </c>
      <c r="D144" s="9" t="s">
        <v>286</v>
      </c>
      <c r="E144" s="9" t="s">
        <v>17</v>
      </c>
      <c r="F144" s="9">
        <v>20</v>
      </c>
      <c r="G144" s="1">
        <v>44594</v>
      </c>
      <c r="H144" s="4">
        <v>690.4</v>
      </c>
      <c r="I144" s="11" t="s">
        <v>12</v>
      </c>
      <c r="J144" s="12">
        <v>52.23</v>
      </c>
      <c r="K144" s="11"/>
      <c r="L144" s="11" t="s">
        <v>287</v>
      </c>
      <c r="M144" s="11"/>
      <c r="N144" s="11"/>
      <c r="O144" s="12">
        <f t="shared" si="9"/>
        <v>52.23</v>
      </c>
      <c r="P144" s="12">
        <f t="shared" si="10"/>
        <v>1044.5999999999999</v>
      </c>
      <c r="Q144" s="51">
        <v>0.2</v>
      </c>
      <c r="R144" s="52">
        <v>0.14699999999999999</v>
      </c>
      <c r="S144" s="53">
        <f t="shared" si="12"/>
        <v>713</v>
      </c>
      <c r="T144" s="12">
        <f t="shared" si="11"/>
        <v>594.16666666666674</v>
      </c>
    </row>
    <row r="145" spans="3:20" ht="48" x14ac:dyDescent="0.25">
      <c r="C145" s="11">
        <v>139</v>
      </c>
      <c r="D145" s="9" t="s">
        <v>288</v>
      </c>
      <c r="E145" s="9" t="s">
        <v>11</v>
      </c>
      <c r="F145" s="9">
        <v>25</v>
      </c>
      <c r="G145" s="1">
        <v>44594</v>
      </c>
      <c r="H145" s="4">
        <v>6825</v>
      </c>
      <c r="I145" s="11" t="s">
        <v>12</v>
      </c>
      <c r="J145" s="12">
        <v>209.32</v>
      </c>
      <c r="K145" s="11"/>
      <c r="L145" s="11" t="s">
        <v>289</v>
      </c>
      <c r="M145" s="11"/>
      <c r="N145" s="11"/>
      <c r="O145" s="12">
        <f t="shared" si="9"/>
        <v>209.32</v>
      </c>
      <c r="P145" s="12">
        <f t="shared" si="10"/>
        <v>5233</v>
      </c>
      <c r="Q145" s="51">
        <v>0.2</v>
      </c>
      <c r="R145" s="52">
        <v>0.14699999999999999</v>
      </c>
      <c r="S145" s="53">
        <f t="shared" si="12"/>
        <v>3571</v>
      </c>
      <c r="T145" s="12">
        <f t="shared" si="11"/>
        <v>2975.8333333333335</v>
      </c>
    </row>
    <row r="146" spans="3:20" ht="24" x14ac:dyDescent="0.25">
      <c r="C146" s="11">
        <v>140</v>
      </c>
      <c r="D146" s="9" t="s">
        <v>290</v>
      </c>
      <c r="E146" s="9" t="s">
        <v>11</v>
      </c>
      <c r="F146" s="9">
        <v>7</v>
      </c>
      <c r="G146" s="1">
        <v>44594</v>
      </c>
      <c r="H146" s="4">
        <v>1107.4000000000001</v>
      </c>
      <c r="I146" s="11" t="s">
        <v>12</v>
      </c>
      <c r="J146" s="12">
        <v>55.73</v>
      </c>
      <c r="K146" s="11"/>
      <c r="L146" s="11" t="s">
        <v>291</v>
      </c>
      <c r="M146" s="11"/>
      <c r="N146" s="11"/>
      <c r="O146" s="12">
        <f t="shared" si="9"/>
        <v>55.73</v>
      </c>
      <c r="P146" s="12">
        <f t="shared" si="10"/>
        <v>390.10999999999996</v>
      </c>
      <c r="Q146" s="51">
        <v>0.2</v>
      </c>
      <c r="R146" s="52">
        <v>0.14699999999999999</v>
      </c>
      <c r="S146" s="53">
        <f t="shared" si="12"/>
        <v>266</v>
      </c>
      <c r="T146" s="12">
        <f t="shared" si="11"/>
        <v>221.66666666666669</v>
      </c>
    </row>
    <row r="147" spans="3:20" ht="132" x14ac:dyDescent="0.25">
      <c r="C147" s="11">
        <v>141</v>
      </c>
      <c r="D147" s="9" t="s">
        <v>292</v>
      </c>
      <c r="E147" s="9" t="s">
        <v>11</v>
      </c>
      <c r="F147" s="9">
        <v>18</v>
      </c>
      <c r="G147" s="2"/>
      <c r="H147" s="5">
        <v>51622.62</v>
      </c>
      <c r="I147" s="11" t="s">
        <v>12</v>
      </c>
      <c r="J147" s="12">
        <v>567</v>
      </c>
      <c r="K147" s="11"/>
      <c r="L147" s="11" t="s">
        <v>293</v>
      </c>
      <c r="M147" s="11"/>
      <c r="N147" s="11"/>
      <c r="O147" s="12">
        <f t="shared" si="9"/>
        <v>567</v>
      </c>
      <c r="P147" s="12">
        <f t="shared" si="10"/>
        <v>10206</v>
      </c>
      <c r="Q147" s="51">
        <v>0.2</v>
      </c>
      <c r="R147" s="52">
        <v>0.14699999999999999</v>
      </c>
      <c r="S147" s="53">
        <f t="shared" si="12"/>
        <v>6965</v>
      </c>
      <c r="T147" s="12">
        <f t="shared" si="11"/>
        <v>5804.166666666667</v>
      </c>
    </row>
    <row r="148" spans="3:20" ht="72" x14ac:dyDescent="0.25">
      <c r="C148" s="11">
        <v>142</v>
      </c>
      <c r="D148" s="9" t="s">
        <v>294</v>
      </c>
      <c r="E148" s="9" t="s">
        <v>17</v>
      </c>
      <c r="F148" s="9">
        <v>20</v>
      </c>
      <c r="G148" s="1">
        <v>44594</v>
      </c>
      <c r="H148" s="4">
        <v>873.4</v>
      </c>
      <c r="I148" s="11" t="s">
        <v>12</v>
      </c>
      <c r="J148" s="12">
        <v>182.21</v>
      </c>
      <c r="K148" s="11"/>
      <c r="L148" s="11" t="s">
        <v>295</v>
      </c>
      <c r="M148" s="11"/>
      <c r="N148" s="11"/>
      <c r="O148" s="12">
        <f t="shared" si="9"/>
        <v>182.21</v>
      </c>
      <c r="P148" s="12">
        <f t="shared" si="10"/>
        <v>3644.2000000000003</v>
      </c>
      <c r="Q148" s="51">
        <v>0.2</v>
      </c>
      <c r="R148" s="52">
        <v>0.14699999999999999</v>
      </c>
      <c r="S148" s="53">
        <f t="shared" si="12"/>
        <v>2487</v>
      </c>
      <c r="T148" s="12">
        <f t="shared" si="11"/>
        <v>2072.5</v>
      </c>
    </row>
    <row r="149" spans="3:20" ht="72" x14ac:dyDescent="0.25">
      <c r="C149" s="11">
        <v>143</v>
      </c>
      <c r="D149" s="9" t="s">
        <v>296</v>
      </c>
      <c r="E149" s="9" t="s">
        <v>17</v>
      </c>
      <c r="F149" s="9">
        <v>6</v>
      </c>
      <c r="G149" s="1">
        <v>44594</v>
      </c>
      <c r="H149" s="4">
        <v>477.3</v>
      </c>
      <c r="I149" s="11" t="s">
        <v>12</v>
      </c>
      <c r="J149" s="12">
        <v>137.19999999999999</v>
      </c>
      <c r="K149" s="11"/>
      <c r="L149" s="11" t="s">
        <v>297</v>
      </c>
      <c r="M149" s="11"/>
      <c r="N149" s="11"/>
      <c r="O149" s="12">
        <f t="shared" si="9"/>
        <v>137.19999999999999</v>
      </c>
      <c r="P149" s="12">
        <f t="shared" si="10"/>
        <v>823.19999999999993</v>
      </c>
      <c r="Q149" s="51">
        <v>0.2</v>
      </c>
      <c r="R149" s="52">
        <v>0.14699999999999999</v>
      </c>
      <c r="S149" s="53">
        <f t="shared" si="12"/>
        <v>562</v>
      </c>
      <c r="T149" s="12">
        <f t="shared" si="11"/>
        <v>468.33333333333337</v>
      </c>
    </row>
    <row r="150" spans="3:20" ht="60" x14ac:dyDescent="0.25">
      <c r="C150" s="11">
        <v>144</v>
      </c>
      <c r="D150" s="9" t="s">
        <v>298</v>
      </c>
      <c r="E150" s="9" t="s">
        <v>17</v>
      </c>
      <c r="F150" s="9">
        <v>5</v>
      </c>
      <c r="G150" s="1">
        <v>44594</v>
      </c>
      <c r="H150" s="4">
        <v>111.9</v>
      </c>
      <c r="I150" s="11" t="s">
        <v>12</v>
      </c>
      <c r="J150" s="12">
        <v>899</v>
      </c>
      <c r="K150" s="11"/>
      <c r="L150" s="11" t="s">
        <v>299</v>
      </c>
      <c r="M150" s="11"/>
      <c r="N150" s="11"/>
      <c r="O150" s="12">
        <f t="shared" si="9"/>
        <v>899</v>
      </c>
      <c r="P150" s="12">
        <f t="shared" si="10"/>
        <v>4495</v>
      </c>
      <c r="Q150" s="51">
        <v>0.2</v>
      </c>
      <c r="R150" s="52">
        <v>0.14699999999999999</v>
      </c>
      <c r="S150" s="53">
        <f t="shared" si="12"/>
        <v>3067</v>
      </c>
      <c r="T150" s="12">
        <f t="shared" si="11"/>
        <v>2555.8333333333335</v>
      </c>
    </row>
    <row r="151" spans="3:20" ht="120" x14ac:dyDescent="0.25">
      <c r="C151" s="11">
        <v>145</v>
      </c>
      <c r="D151" s="9" t="s">
        <v>300</v>
      </c>
      <c r="E151" s="9" t="s">
        <v>11</v>
      </c>
      <c r="F151" s="9">
        <v>15</v>
      </c>
      <c r="G151" s="1">
        <v>43543</v>
      </c>
      <c r="H151" s="4">
        <v>16043.25</v>
      </c>
      <c r="I151" s="11" t="s">
        <v>12</v>
      </c>
      <c r="J151" s="12">
        <v>1812</v>
      </c>
      <c r="K151" s="11"/>
      <c r="L151" s="11" t="s">
        <v>301</v>
      </c>
      <c r="M151" s="11"/>
      <c r="N151" s="11"/>
      <c r="O151" s="12">
        <f t="shared" si="9"/>
        <v>1812</v>
      </c>
      <c r="P151" s="12">
        <f t="shared" si="10"/>
        <v>27180</v>
      </c>
      <c r="Q151" s="51">
        <v>0.2</v>
      </c>
      <c r="R151" s="52">
        <v>0.14699999999999999</v>
      </c>
      <c r="S151" s="53">
        <f t="shared" si="12"/>
        <v>18548</v>
      </c>
      <c r="T151" s="12">
        <f t="shared" si="11"/>
        <v>15456.666666666668</v>
      </c>
    </row>
    <row r="152" spans="3:20" ht="120" x14ac:dyDescent="0.25">
      <c r="C152" s="11">
        <v>146</v>
      </c>
      <c r="D152" s="9" t="s">
        <v>302</v>
      </c>
      <c r="E152" s="9" t="s">
        <v>17</v>
      </c>
      <c r="F152" s="9">
        <v>120</v>
      </c>
      <c r="G152" s="1">
        <v>44594</v>
      </c>
      <c r="H152" s="4">
        <v>7701.6</v>
      </c>
      <c r="I152" s="11" t="s">
        <v>12</v>
      </c>
      <c r="J152" s="12">
        <v>118</v>
      </c>
      <c r="K152" s="11"/>
      <c r="L152" s="11" t="s">
        <v>303</v>
      </c>
      <c r="M152" s="11"/>
      <c r="N152" s="11"/>
      <c r="O152" s="12">
        <f t="shared" si="9"/>
        <v>118</v>
      </c>
      <c r="P152" s="12">
        <f t="shared" si="10"/>
        <v>14160</v>
      </c>
      <c r="Q152" s="51">
        <v>0.2</v>
      </c>
      <c r="R152" s="52">
        <v>0.14699999999999999</v>
      </c>
      <c r="S152" s="53">
        <f t="shared" si="12"/>
        <v>9663</v>
      </c>
      <c r="T152" s="12">
        <f t="shared" si="11"/>
        <v>8052.5</v>
      </c>
    </row>
    <row r="153" spans="3:20" ht="120" x14ac:dyDescent="0.25">
      <c r="C153" s="11">
        <v>147</v>
      </c>
      <c r="D153" s="9" t="s">
        <v>304</v>
      </c>
      <c r="E153" s="9" t="s">
        <v>11</v>
      </c>
      <c r="F153" s="9">
        <v>10</v>
      </c>
      <c r="G153" s="1">
        <v>44594</v>
      </c>
      <c r="H153" s="4">
        <v>116.2</v>
      </c>
      <c r="I153" s="11" t="s">
        <v>12</v>
      </c>
      <c r="J153" s="12">
        <v>142</v>
      </c>
      <c r="K153" s="11"/>
      <c r="L153" s="11" t="s">
        <v>305</v>
      </c>
      <c r="M153" s="11"/>
      <c r="N153" s="11"/>
      <c r="O153" s="12">
        <f t="shared" si="9"/>
        <v>142</v>
      </c>
      <c r="P153" s="12">
        <f t="shared" si="10"/>
        <v>1420</v>
      </c>
      <c r="Q153" s="51">
        <v>0.2</v>
      </c>
      <c r="R153" s="52">
        <v>0.14699999999999999</v>
      </c>
      <c r="S153" s="53">
        <f t="shared" si="12"/>
        <v>969</v>
      </c>
      <c r="T153" s="12">
        <f t="shared" si="11"/>
        <v>807.5</v>
      </c>
    </row>
    <row r="154" spans="3:20" ht="24" x14ac:dyDescent="0.25">
      <c r="C154" s="11">
        <v>148</v>
      </c>
      <c r="D154" s="9" t="s">
        <v>306</v>
      </c>
      <c r="E154" s="9" t="s">
        <v>17</v>
      </c>
      <c r="F154" s="9">
        <v>16</v>
      </c>
      <c r="G154" s="1">
        <v>44594</v>
      </c>
      <c r="H154" s="4">
        <v>330.08</v>
      </c>
      <c r="I154" s="11" t="s">
        <v>12</v>
      </c>
      <c r="J154" s="12">
        <v>84.16</v>
      </c>
      <c r="K154" s="11"/>
      <c r="L154" s="11" t="s">
        <v>307</v>
      </c>
      <c r="M154" s="11"/>
      <c r="N154" s="11"/>
      <c r="O154" s="12">
        <f t="shared" si="9"/>
        <v>84.16</v>
      </c>
      <c r="P154" s="12">
        <f t="shared" si="10"/>
        <v>1346.56</v>
      </c>
      <c r="Q154" s="51">
        <v>0.2</v>
      </c>
      <c r="R154" s="52">
        <v>0.14699999999999999</v>
      </c>
      <c r="S154" s="53">
        <f t="shared" si="12"/>
        <v>919</v>
      </c>
      <c r="T154" s="12">
        <f t="shared" si="11"/>
        <v>765.83333333333337</v>
      </c>
    </row>
    <row r="155" spans="3:20" ht="120" x14ac:dyDescent="0.25">
      <c r="C155" s="11">
        <v>149</v>
      </c>
      <c r="D155" s="9" t="s">
        <v>308</v>
      </c>
      <c r="E155" s="9" t="s">
        <v>309</v>
      </c>
      <c r="F155" s="9">
        <v>250</v>
      </c>
      <c r="G155" s="1">
        <v>43465</v>
      </c>
      <c r="H155" s="4">
        <v>21750</v>
      </c>
      <c r="I155" s="11" t="s">
        <v>12</v>
      </c>
      <c r="J155" s="12">
        <v>180</v>
      </c>
      <c r="K155" s="11"/>
      <c r="L155" s="11" t="s">
        <v>310</v>
      </c>
      <c r="M155" s="11"/>
      <c r="N155" s="11"/>
      <c r="O155" s="12">
        <f t="shared" si="9"/>
        <v>180</v>
      </c>
      <c r="P155" s="12">
        <f t="shared" si="10"/>
        <v>45000</v>
      </c>
      <c r="Q155" s="51">
        <v>0.2</v>
      </c>
      <c r="R155" s="52">
        <v>0.14699999999999999</v>
      </c>
      <c r="S155" s="53">
        <f t="shared" si="12"/>
        <v>30708</v>
      </c>
      <c r="T155" s="12">
        <f t="shared" si="11"/>
        <v>25590</v>
      </c>
    </row>
    <row r="156" spans="3:20" ht="120" x14ac:dyDescent="0.25">
      <c r="C156" s="11">
        <v>150</v>
      </c>
      <c r="D156" s="9" t="s">
        <v>311</v>
      </c>
      <c r="E156" s="9" t="s">
        <v>17</v>
      </c>
      <c r="F156" s="9">
        <v>55</v>
      </c>
      <c r="G156" s="1">
        <v>44594</v>
      </c>
      <c r="H156" s="4">
        <v>1060</v>
      </c>
      <c r="I156" s="11" t="s">
        <v>12</v>
      </c>
      <c r="J156" s="12">
        <v>45.16</v>
      </c>
      <c r="K156" s="11"/>
      <c r="L156" s="11" t="s">
        <v>312</v>
      </c>
      <c r="M156" s="11"/>
      <c r="N156" s="11"/>
      <c r="O156" s="12">
        <f t="shared" si="9"/>
        <v>45.16</v>
      </c>
      <c r="P156" s="12">
        <f t="shared" si="10"/>
        <v>2483.7999999999997</v>
      </c>
      <c r="Q156" s="51">
        <v>0.2</v>
      </c>
      <c r="R156" s="52">
        <v>0.14699999999999999</v>
      </c>
      <c r="S156" s="53">
        <f t="shared" si="12"/>
        <v>1695</v>
      </c>
      <c r="T156" s="12">
        <f t="shared" si="11"/>
        <v>1412.5</v>
      </c>
    </row>
    <row r="157" spans="3:20" ht="120" x14ac:dyDescent="0.25">
      <c r="C157" s="11">
        <v>151</v>
      </c>
      <c r="D157" s="9" t="s">
        <v>313</v>
      </c>
      <c r="E157" s="9" t="s">
        <v>11</v>
      </c>
      <c r="F157" s="9">
        <v>590</v>
      </c>
      <c r="G157" s="1">
        <v>44594</v>
      </c>
      <c r="H157" s="4">
        <v>11494.76</v>
      </c>
      <c r="I157" s="11" t="s">
        <v>12</v>
      </c>
      <c r="J157" s="12">
        <v>58.94</v>
      </c>
      <c r="K157" s="11"/>
      <c r="L157" s="11" t="s">
        <v>314</v>
      </c>
      <c r="M157" s="11"/>
      <c r="N157" s="11"/>
      <c r="O157" s="12">
        <f t="shared" si="9"/>
        <v>58.94</v>
      </c>
      <c r="P157" s="12">
        <f t="shared" si="10"/>
        <v>34774.6</v>
      </c>
      <c r="Q157" s="51">
        <v>0.2</v>
      </c>
      <c r="R157" s="52">
        <v>0.14699999999999999</v>
      </c>
      <c r="S157" s="53">
        <f t="shared" si="12"/>
        <v>23730</v>
      </c>
      <c r="T157" s="12">
        <f t="shared" si="11"/>
        <v>19775</v>
      </c>
    </row>
    <row r="158" spans="3:20" x14ac:dyDescent="0.25">
      <c r="C158" s="11">
        <v>152</v>
      </c>
      <c r="D158" s="9" t="s">
        <v>315</v>
      </c>
      <c r="E158" s="9" t="s">
        <v>11</v>
      </c>
      <c r="F158" s="9">
        <v>7</v>
      </c>
      <c r="G158" s="1">
        <v>44594</v>
      </c>
      <c r="H158" s="4">
        <v>1515.5</v>
      </c>
      <c r="I158" s="11" t="s">
        <v>12</v>
      </c>
      <c r="J158" s="12">
        <v>432</v>
      </c>
      <c r="K158" s="11"/>
      <c r="L158" s="11" t="s">
        <v>316</v>
      </c>
      <c r="M158" s="11"/>
      <c r="N158" s="11"/>
      <c r="O158" s="12">
        <f t="shared" si="9"/>
        <v>432</v>
      </c>
      <c r="P158" s="12">
        <f t="shared" si="10"/>
        <v>3024</v>
      </c>
      <c r="Q158" s="51">
        <v>0.2</v>
      </c>
      <c r="R158" s="52">
        <v>0.14699999999999999</v>
      </c>
      <c r="S158" s="53">
        <f t="shared" si="12"/>
        <v>2064</v>
      </c>
      <c r="T158" s="12">
        <f t="shared" si="11"/>
        <v>1720</v>
      </c>
    </row>
    <row r="159" spans="3:20" x14ac:dyDescent="0.25">
      <c r="C159" s="11">
        <v>153</v>
      </c>
      <c r="D159" s="9" t="s">
        <v>317</v>
      </c>
      <c r="E159" s="9" t="s">
        <v>11</v>
      </c>
      <c r="F159" s="9">
        <v>16</v>
      </c>
      <c r="G159" s="1">
        <v>44594</v>
      </c>
      <c r="H159" s="4">
        <v>1280</v>
      </c>
      <c r="I159" s="11" t="s">
        <v>12</v>
      </c>
      <c r="J159" s="12">
        <v>142.26</v>
      </c>
      <c r="K159" s="11"/>
      <c r="L159" s="11" t="s">
        <v>318</v>
      </c>
      <c r="M159" s="11"/>
      <c r="N159" s="11"/>
      <c r="O159" s="12">
        <f t="shared" si="9"/>
        <v>142.26</v>
      </c>
      <c r="P159" s="12">
        <f>O159*F159</f>
        <v>2276.16</v>
      </c>
      <c r="Q159" s="51">
        <v>0.2</v>
      </c>
      <c r="R159" s="52">
        <v>0.14699999999999999</v>
      </c>
      <c r="S159" s="53">
        <f t="shared" si="12"/>
        <v>1553</v>
      </c>
      <c r="T159" s="12">
        <f t="shared" si="11"/>
        <v>1294.1666666666667</v>
      </c>
    </row>
    <row r="160" spans="3:20" x14ac:dyDescent="0.25">
      <c r="C160" s="11">
        <v>154</v>
      </c>
      <c r="D160" s="9" t="s">
        <v>319</v>
      </c>
      <c r="E160" s="9" t="s">
        <v>17</v>
      </c>
      <c r="F160" s="9">
        <v>31</v>
      </c>
      <c r="G160" s="1">
        <v>44594</v>
      </c>
      <c r="H160" s="4">
        <v>4269.01</v>
      </c>
      <c r="I160" s="11" t="s">
        <v>12</v>
      </c>
      <c r="J160" s="12">
        <v>24.72</v>
      </c>
      <c r="K160" s="11"/>
      <c r="L160" s="11" t="s">
        <v>320</v>
      </c>
      <c r="M160" s="11"/>
      <c r="N160" s="11"/>
      <c r="O160" s="12">
        <f t="shared" si="9"/>
        <v>24.72</v>
      </c>
      <c r="P160" s="12">
        <f t="shared" si="10"/>
        <v>766.31999999999994</v>
      </c>
      <c r="Q160" s="51">
        <v>0.2</v>
      </c>
      <c r="R160" s="52">
        <v>0.14699999999999999</v>
      </c>
      <c r="S160" s="53">
        <f t="shared" si="12"/>
        <v>523</v>
      </c>
      <c r="T160" s="12">
        <f t="shared" si="11"/>
        <v>435.83333333333337</v>
      </c>
    </row>
    <row r="161" spans="3:20" ht="192" x14ac:dyDescent="0.25">
      <c r="C161" s="11">
        <v>155</v>
      </c>
      <c r="D161" s="9" t="s">
        <v>321</v>
      </c>
      <c r="E161" s="9" t="s">
        <v>11</v>
      </c>
      <c r="F161" s="9">
        <v>26</v>
      </c>
      <c r="G161" s="1">
        <v>44594</v>
      </c>
      <c r="H161" s="4">
        <v>536.12</v>
      </c>
      <c r="I161" s="11" t="s">
        <v>12</v>
      </c>
      <c r="J161" s="12">
        <v>247</v>
      </c>
      <c r="K161" s="11"/>
      <c r="L161" s="11" t="s">
        <v>322</v>
      </c>
      <c r="M161" s="11"/>
      <c r="N161" s="11"/>
      <c r="O161" s="12">
        <f t="shared" si="9"/>
        <v>247</v>
      </c>
      <c r="P161" s="12">
        <f t="shared" si="10"/>
        <v>6422</v>
      </c>
      <c r="Q161" s="51">
        <v>0.2</v>
      </c>
      <c r="R161" s="52">
        <v>0.14699999999999999</v>
      </c>
      <c r="S161" s="53">
        <f t="shared" si="12"/>
        <v>4382</v>
      </c>
      <c r="T161" s="12">
        <f t="shared" si="11"/>
        <v>3651.666666666667</v>
      </c>
    </row>
    <row r="162" spans="3:20" x14ac:dyDescent="0.25">
      <c r="C162" s="11">
        <v>156</v>
      </c>
      <c r="D162" s="9" t="s">
        <v>323</v>
      </c>
      <c r="E162" s="9" t="s">
        <v>17</v>
      </c>
      <c r="F162" s="9">
        <v>5</v>
      </c>
      <c r="G162" s="1">
        <v>44594</v>
      </c>
      <c r="H162" s="4">
        <v>375.95</v>
      </c>
      <c r="I162" s="11" t="s">
        <v>12</v>
      </c>
      <c r="J162" s="12">
        <v>44.86</v>
      </c>
      <c r="K162" s="11"/>
      <c r="L162" s="11" t="s">
        <v>324</v>
      </c>
      <c r="M162" s="11"/>
      <c r="N162" s="11"/>
      <c r="O162" s="12">
        <f t="shared" si="9"/>
        <v>44.86</v>
      </c>
      <c r="P162" s="12">
        <f t="shared" si="10"/>
        <v>224.3</v>
      </c>
      <c r="Q162" s="51">
        <v>0.2</v>
      </c>
      <c r="R162" s="52">
        <v>0.14699999999999999</v>
      </c>
      <c r="S162" s="53">
        <f t="shared" si="12"/>
        <v>153</v>
      </c>
      <c r="T162" s="12">
        <f t="shared" si="11"/>
        <v>127.5</v>
      </c>
    </row>
    <row r="163" spans="3:20" ht="204" x14ac:dyDescent="0.25">
      <c r="C163" s="11">
        <v>157</v>
      </c>
      <c r="D163" s="9" t="s">
        <v>325</v>
      </c>
      <c r="E163" s="9" t="s">
        <v>11</v>
      </c>
      <c r="F163" s="9">
        <v>80</v>
      </c>
      <c r="G163" s="1">
        <v>44594</v>
      </c>
      <c r="H163" s="4">
        <v>464.8</v>
      </c>
      <c r="I163" s="11" t="s">
        <v>12</v>
      </c>
      <c r="J163" s="12">
        <v>44</v>
      </c>
      <c r="K163" s="11"/>
      <c r="L163" s="11" t="s">
        <v>326</v>
      </c>
      <c r="M163" s="11"/>
      <c r="N163" s="11"/>
      <c r="O163" s="12">
        <f t="shared" si="9"/>
        <v>44</v>
      </c>
      <c r="P163" s="12">
        <f t="shared" si="10"/>
        <v>3520</v>
      </c>
      <c r="Q163" s="51">
        <v>0.2</v>
      </c>
      <c r="R163" s="52">
        <v>0.14699999999999999</v>
      </c>
      <c r="S163" s="53">
        <f t="shared" si="12"/>
        <v>2402</v>
      </c>
      <c r="T163" s="12">
        <f t="shared" si="11"/>
        <v>2001.6666666666667</v>
      </c>
    </row>
    <row r="164" spans="3:20" ht="24" x14ac:dyDescent="0.25">
      <c r="C164" s="11">
        <v>158</v>
      </c>
      <c r="D164" s="9" t="s">
        <v>327</v>
      </c>
      <c r="E164" s="9" t="s">
        <v>17</v>
      </c>
      <c r="F164" s="9">
        <v>20</v>
      </c>
      <c r="G164" s="1">
        <v>44594</v>
      </c>
      <c r="H164" s="4">
        <v>7415</v>
      </c>
      <c r="I164" s="11" t="s">
        <v>12</v>
      </c>
      <c r="J164" s="12">
        <v>118.85</v>
      </c>
      <c r="K164" s="11"/>
      <c r="L164" s="11" t="s">
        <v>328</v>
      </c>
      <c r="M164" s="11"/>
      <c r="N164" s="11"/>
      <c r="O164" s="12">
        <f t="shared" si="9"/>
        <v>118.85</v>
      </c>
      <c r="P164" s="12">
        <f t="shared" si="10"/>
        <v>2377</v>
      </c>
      <c r="Q164" s="51">
        <v>0.2</v>
      </c>
      <c r="R164" s="52">
        <v>0.14699999999999999</v>
      </c>
      <c r="S164" s="53">
        <f t="shared" si="12"/>
        <v>1622</v>
      </c>
      <c r="T164" s="12">
        <f t="shared" si="11"/>
        <v>1351.6666666666667</v>
      </c>
    </row>
    <row r="165" spans="3:20" ht="24" x14ac:dyDescent="0.25">
      <c r="C165" s="11">
        <v>159</v>
      </c>
      <c r="D165" s="9" t="s">
        <v>329</v>
      </c>
      <c r="E165" s="9" t="s">
        <v>17</v>
      </c>
      <c r="F165" s="9">
        <v>5</v>
      </c>
      <c r="G165" s="1">
        <v>44594</v>
      </c>
      <c r="H165" s="4">
        <v>2200</v>
      </c>
      <c r="I165" s="11" t="s">
        <v>12</v>
      </c>
      <c r="J165" s="12">
        <v>399</v>
      </c>
      <c r="K165" s="11"/>
      <c r="L165" s="11" t="s">
        <v>330</v>
      </c>
      <c r="M165" s="11"/>
      <c r="N165" s="11"/>
      <c r="O165" s="12">
        <f t="shared" si="9"/>
        <v>399</v>
      </c>
      <c r="P165" s="12">
        <f t="shared" si="10"/>
        <v>1995</v>
      </c>
      <c r="Q165" s="51">
        <v>0.2</v>
      </c>
      <c r="R165" s="52">
        <v>0.14699999999999999</v>
      </c>
      <c r="S165" s="53">
        <f t="shared" si="12"/>
        <v>1361</v>
      </c>
      <c r="T165" s="12">
        <f t="shared" si="11"/>
        <v>1134.1666666666667</v>
      </c>
    </row>
    <row r="166" spans="3:20" ht="24" x14ac:dyDescent="0.25">
      <c r="C166" s="11">
        <v>160</v>
      </c>
      <c r="D166" s="9" t="s">
        <v>331</v>
      </c>
      <c r="E166" s="9" t="s">
        <v>17</v>
      </c>
      <c r="F166" s="9">
        <v>1</v>
      </c>
      <c r="G166" s="1">
        <v>44594</v>
      </c>
      <c r="H166" s="4">
        <v>794</v>
      </c>
      <c r="I166" s="11" t="s">
        <v>12</v>
      </c>
      <c r="J166" s="12">
        <v>457.3</v>
      </c>
      <c r="K166" s="11"/>
      <c r="L166" s="11" t="s">
        <v>332</v>
      </c>
      <c r="M166" s="11"/>
      <c r="N166" s="11"/>
      <c r="O166" s="12">
        <f t="shared" si="9"/>
        <v>457.3</v>
      </c>
      <c r="P166" s="12">
        <f t="shared" si="10"/>
        <v>457.3</v>
      </c>
      <c r="Q166" s="51">
        <v>0.2</v>
      </c>
      <c r="R166" s="52">
        <v>0.14699999999999999</v>
      </c>
      <c r="S166" s="53">
        <f t="shared" si="12"/>
        <v>312</v>
      </c>
      <c r="T166" s="12">
        <f t="shared" si="11"/>
        <v>260</v>
      </c>
    </row>
    <row r="167" spans="3:20" x14ac:dyDescent="0.25">
      <c r="C167" s="11">
        <v>161</v>
      </c>
      <c r="D167" s="9" t="s">
        <v>333</v>
      </c>
      <c r="E167" s="9" t="s">
        <v>17</v>
      </c>
      <c r="F167" s="9">
        <v>3</v>
      </c>
      <c r="G167" s="1">
        <v>44594</v>
      </c>
      <c r="H167" s="4">
        <v>2348</v>
      </c>
      <c r="I167" s="11" t="s">
        <v>12</v>
      </c>
      <c r="J167" s="12">
        <v>501.55</v>
      </c>
      <c r="K167" s="11"/>
      <c r="L167" s="11" t="s">
        <v>334</v>
      </c>
      <c r="M167" s="11"/>
      <c r="N167" s="11"/>
      <c r="O167" s="12">
        <f t="shared" si="9"/>
        <v>501.55</v>
      </c>
      <c r="P167" s="12">
        <f t="shared" si="10"/>
        <v>1504.65</v>
      </c>
      <c r="Q167" s="51">
        <v>0.2</v>
      </c>
      <c r="R167" s="52">
        <v>0.14699999999999999</v>
      </c>
      <c r="S167" s="53">
        <f t="shared" si="12"/>
        <v>1027</v>
      </c>
      <c r="T167" s="12">
        <f t="shared" si="11"/>
        <v>855.83333333333337</v>
      </c>
    </row>
    <row r="168" spans="3:20" ht="24" x14ac:dyDescent="0.25">
      <c r="C168" s="11">
        <v>162</v>
      </c>
      <c r="D168" s="9" t="s">
        <v>335</v>
      </c>
      <c r="E168" s="9" t="s">
        <v>17</v>
      </c>
      <c r="F168" s="9">
        <v>64</v>
      </c>
      <c r="G168" s="1">
        <v>44594</v>
      </c>
      <c r="H168" s="4">
        <v>7936</v>
      </c>
      <c r="I168" s="11" t="s">
        <v>12</v>
      </c>
      <c r="J168" s="12">
        <v>140.41999999999999</v>
      </c>
      <c r="K168" s="11"/>
      <c r="L168" s="11" t="s">
        <v>336</v>
      </c>
      <c r="M168" s="11"/>
      <c r="N168" s="11"/>
      <c r="O168" s="12">
        <f t="shared" si="9"/>
        <v>140.41999999999999</v>
      </c>
      <c r="P168" s="12">
        <f t="shared" si="10"/>
        <v>8986.8799999999992</v>
      </c>
      <c r="Q168" s="51">
        <v>0.2</v>
      </c>
      <c r="R168" s="52">
        <v>0.14699999999999999</v>
      </c>
      <c r="S168" s="53">
        <f t="shared" si="12"/>
        <v>6133</v>
      </c>
      <c r="T168" s="12">
        <f t="shared" si="11"/>
        <v>5110.8333333333339</v>
      </c>
    </row>
    <row r="169" spans="3:20" x14ac:dyDescent="0.25">
      <c r="C169" s="11">
        <v>163</v>
      </c>
      <c r="D169" s="9" t="s">
        <v>337</v>
      </c>
      <c r="E169" s="9" t="s">
        <v>17</v>
      </c>
      <c r="F169" s="9">
        <v>7</v>
      </c>
      <c r="G169" s="1">
        <v>44594</v>
      </c>
      <c r="H169" s="4">
        <v>4151</v>
      </c>
      <c r="I169" s="11" t="s">
        <v>12</v>
      </c>
      <c r="J169" s="12">
        <v>23.23</v>
      </c>
      <c r="K169" s="11"/>
      <c r="L169" s="11" t="s">
        <v>338</v>
      </c>
      <c r="M169" s="11"/>
      <c r="N169" s="11"/>
      <c r="O169" s="12">
        <f t="shared" si="9"/>
        <v>23.23</v>
      </c>
      <c r="P169" s="12">
        <f t="shared" si="10"/>
        <v>162.61000000000001</v>
      </c>
      <c r="Q169" s="51">
        <v>0.2</v>
      </c>
      <c r="R169" s="52">
        <v>0.14699999999999999</v>
      </c>
      <c r="S169" s="53">
        <f t="shared" si="12"/>
        <v>111</v>
      </c>
      <c r="T169" s="12">
        <f t="shared" si="11"/>
        <v>92.5</v>
      </c>
    </row>
    <row r="170" spans="3:20" ht="24" x14ac:dyDescent="0.25">
      <c r="C170" s="11">
        <v>164</v>
      </c>
      <c r="D170" s="9" t="s">
        <v>339</v>
      </c>
      <c r="E170" s="9" t="s">
        <v>17</v>
      </c>
      <c r="F170" s="9">
        <v>100</v>
      </c>
      <c r="G170" s="1">
        <v>43522</v>
      </c>
      <c r="H170" s="4">
        <v>32342.76</v>
      </c>
      <c r="I170" s="11" t="s">
        <v>12</v>
      </c>
      <c r="J170" s="12">
        <v>1137.67</v>
      </c>
      <c r="K170" s="11"/>
      <c r="L170" s="11" t="s">
        <v>340</v>
      </c>
      <c r="M170" s="11"/>
      <c r="N170" s="11"/>
      <c r="O170" s="12">
        <f t="shared" si="9"/>
        <v>1137.67</v>
      </c>
      <c r="P170" s="12">
        <f t="shared" si="10"/>
        <v>113767</v>
      </c>
      <c r="Q170" s="51">
        <v>0.2</v>
      </c>
      <c r="R170" s="52">
        <v>0.14699999999999999</v>
      </c>
      <c r="S170" s="53">
        <f t="shared" si="12"/>
        <v>77635</v>
      </c>
      <c r="T170" s="12">
        <f t="shared" si="11"/>
        <v>64695.833333333336</v>
      </c>
    </row>
    <row r="171" spans="3:20" x14ac:dyDescent="0.25">
      <c r="C171" s="11">
        <v>165</v>
      </c>
      <c r="D171" s="9" t="s">
        <v>341</v>
      </c>
      <c r="E171" s="9" t="s">
        <v>17</v>
      </c>
      <c r="F171" s="9">
        <v>92</v>
      </c>
      <c r="G171" s="1">
        <v>43465</v>
      </c>
      <c r="H171" s="4">
        <v>5582.37</v>
      </c>
      <c r="I171" s="11" t="s">
        <v>12</v>
      </c>
      <c r="J171" s="12">
        <v>156</v>
      </c>
      <c r="K171" s="11"/>
      <c r="L171" s="11" t="s">
        <v>342</v>
      </c>
      <c r="M171" s="11"/>
      <c r="N171" s="11"/>
      <c r="O171" s="12">
        <f t="shared" si="9"/>
        <v>156</v>
      </c>
      <c r="P171" s="12">
        <f t="shared" si="10"/>
        <v>14352</v>
      </c>
      <c r="Q171" s="51">
        <v>0.2</v>
      </c>
      <c r="R171" s="52">
        <v>0.14699999999999999</v>
      </c>
      <c r="S171" s="53">
        <f t="shared" si="12"/>
        <v>9794</v>
      </c>
      <c r="T171" s="12">
        <f t="shared" si="11"/>
        <v>8161.666666666667</v>
      </c>
    </row>
    <row r="172" spans="3:20" x14ac:dyDescent="0.25">
      <c r="C172" s="11">
        <v>166</v>
      </c>
      <c r="D172" s="9" t="s">
        <v>343</v>
      </c>
      <c r="E172" s="9" t="s">
        <v>17</v>
      </c>
      <c r="F172" s="9">
        <v>143</v>
      </c>
      <c r="G172" s="1">
        <v>43465</v>
      </c>
      <c r="H172" s="4">
        <v>10443.799999999999</v>
      </c>
      <c r="I172" s="11" t="s">
        <v>12</v>
      </c>
      <c r="J172" s="12">
        <v>170</v>
      </c>
      <c r="K172" s="11"/>
      <c r="L172" s="11" t="s">
        <v>344</v>
      </c>
      <c r="M172" s="11"/>
      <c r="N172" s="11"/>
      <c r="O172" s="12">
        <f t="shared" si="9"/>
        <v>170</v>
      </c>
      <c r="P172" s="12">
        <f t="shared" si="10"/>
        <v>24310</v>
      </c>
      <c r="Q172" s="51">
        <v>0.2</v>
      </c>
      <c r="R172" s="52">
        <v>0.14699999999999999</v>
      </c>
      <c r="S172" s="53">
        <f t="shared" si="12"/>
        <v>16589</v>
      </c>
      <c r="T172" s="12">
        <f t="shared" si="11"/>
        <v>13824.166666666668</v>
      </c>
    </row>
    <row r="173" spans="3:20" x14ac:dyDescent="0.25">
      <c r="C173" s="11">
        <v>167</v>
      </c>
      <c r="D173" s="9" t="s">
        <v>345</v>
      </c>
      <c r="E173" s="9" t="s">
        <v>17</v>
      </c>
      <c r="F173" s="9">
        <v>59</v>
      </c>
      <c r="G173" s="1">
        <v>43465</v>
      </c>
      <c r="H173" s="4">
        <v>5634.41</v>
      </c>
      <c r="I173" s="11" t="s">
        <v>12</v>
      </c>
      <c r="J173" s="12">
        <v>240</v>
      </c>
      <c r="K173" s="11"/>
      <c r="L173" s="11" t="s">
        <v>346</v>
      </c>
      <c r="M173" s="11"/>
      <c r="N173" s="11"/>
      <c r="O173" s="12">
        <f t="shared" si="9"/>
        <v>240</v>
      </c>
      <c r="P173" s="12">
        <f t="shared" si="10"/>
        <v>14160</v>
      </c>
      <c r="Q173" s="51">
        <v>0.2</v>
      </c>
      <c r="R173" s="52">
        <v>0.14699999999999999</v>
      </c>
      <c r="S173" s="53">
        <f t="shared" si="12"/>
        <v>9663</v>
      </c>
      <c r="T173" s="12">
        <f t="shared" si="11"/>
        <v>8052.5</v>
      </c>
    </row>
    <row r="174" spans="3:20" x14ac:dyDescent="0.25">
      <c r="C174" s="11">
        <v>168</v>
      </c>
      <c r="D174" s="9" t="s">
        <v>347</v>
      </c>
      <c r="E174" s="9" t="s">
        <v>17</v>
      </c>
      <c r="F174" s="9">
        <v>103</v>
      </c>
      <c r="G174" s="1">
        <v>43465</v>
      </c>
      <c r="H174" s="4">
        <v>10491.33</v>
      </c>
      <c r="I174" s="11" t="s">
        <v>12</v>
      </c>
      <c r="J174" s="12">
        <v>232</v>
      </c>
      <c r="K174" s="11"/>
      <c r="L174" s="11" t="s">
        <v>348</v>
      </c>
      <c r="M174" s="11"/>
      <c r="N174" s="11"/>
      <c r="O174" s="12">
        <f t="shared" si="9"/>
        <v>232</v>
      </c>
      <c r="P174" s="12">
        <f t="shared" si="10"/>
        <v>23896</v>
      </c>
      <c r="Q174" s="51">
        <v>0.2</v>
      </c>
      <c r="R174" s="52">
        <v>0.14699999999999999</v>
      </c>
      <c r="S174" s="53">
        <f t="shared" si="12"/>
        <v>16307</v>
      </c>
      <c r="T174" s="12">
        <f t="shared" si="11"/>
        <v>13589.166666666668</v>
      </c>
    </row>
    <row r="175" spans="3:20" x14ac:dyDescent="0.25">
      <c r="C175" s="11">
        <v>169</v>
      </c>
      <c r="D175" s="9" t="s">
        <v>349</v>
      </c>
      <c r="E175" s="9" t="s">
        <v>17</v>
      </c>
      <c r="F175" s="9">
        <v>102</v>
      </c>
      <c r="G175" s="1">
        <v>43465</v>
      </c>
      <c r="H175" s="4">
        <v>25355.86</v>
      </c>
      <c r="I175" s="11" t="s">
        <v>12</v>
      </c>
      <c r="J175" s="12">
        <v>610</v>
      </c>
      <c r="K175" s="11"/>
      <c r="L175" s="11" t="s">
        <v>350</v>
      </c>
      <c r="M175" s="11"/>
      <c r="N175" s="11"/>
      <c r="O175" s="12">
        <f t="shared" si="9"/>
        <v>610</v>
      </c>
      <c r="P175" s="12">
        <f t="shared" si="10"/>
        <v>62220</v>
      </c>
      <c r="Q175" s="51">
        <v>0.2</v>
      </c>
      <c r="R175" s="52">
        <v>0.14699999999999999</v>
      </c>
      <c r="S175" s="53">
        <f t="shared" si="12"/>
        <v>42459</v>
      </c>
      <c r="T175" s="12">
        <f t="shared" si="11"/>
        <v>35382.5</v>
      </c>
    </row>
    <row r="176" spans="3:20" x14ac:dyDescent="0.25">
      <c r="C176" s="11">
        <v>170</v>
      </c>
      <c r="D176" s="9" t="s">
        <v>351</v>
      </c>
      <c r="E176" s="9" t="s">
        <v>17</v>
      </c>
      <c r="F176" s="9">
        <v>110</v>
      </c>
      <c r="G176" s="1">
        <v>43465</v>
      </c>
      <c r="H176" s="4">
        <v>5092.47</v>
      </c>
      <c r="I176" s="11" t="s">
        <v>12</v>
      </c>
      <c r="J176" s="12">
        <v>79</v>
      </c>
      <c r="K176" s="11"/>
      <c r="L176" s="11" t="s">
        <v>352</v>
      </c>
      <c r="M176" s="11"/>
      <c r="N176" s="11"/>
      <c r="O176" s="12">
        <f t="shared" si="9"/>
        <v>79</v>
      </c>
      <c r="P176" s="12">
        <f t="shared" si="10"/>
        <v>8690</v>
      </c>
      <c r="Q176" s="51">
        <v>0.2</v>
      </c>
      <c r="R176" s="52">
        <v>0.14699999999999999</v>
      </c>
      <c r="S176" s="53">
        <f t="shared" si="12"/>
        <v>5930</v>
      </c>
      <c r="T176" s="12">
        <f t="shared" si="11"/>
        <v>4941.666666666667</v>
      </c>
    </row>
    <row r="177" spans="3:20" x14ac:dyDescent="0.25">
      <c r="C177" s="11">
        <v>171</v>
      </c>
      <c r="D177" s="9" t="s">
        <v>353</v>
      </c>
      <c r="E177" s="9" t="s">
        <v>17</v>
      </c>
      <c r="F177" s="9">
        <v>97</v>
      </c>
      <c r="G177" s="1">
        <v>43465</v>
      </c>
      <c r="H177" s="4">
        <v>3454.11</v>
      </c>
      <c r="I177" s="11" t="s">
        <v>12</v>
      </c>
      <c r="J177" s="12">
        <v>82</v>
      </c>
      <c r="K177" s="11"/>
      <c r="L177" s="11" t="s">
        <v>354</v>
      </c>
      <c r="M177" s="11"/>
      <c r="N177" s="11"/>
      <c r="O177" s="12">
        <f t="shared" si="9"/>
        <v>82</v>
      </c>
      <c r="P177" s="12">
        <f t="shared" si="10"/>
        <v>7954</v>
      </c>
      <c r="Q177" s="51">
        <v>0.2</v>
      </c>
      <c r="R177" s="52">
        <v>0.14699999999999999</v>
      </c>
      <c r="S177" s="53">
        <f t="shared" si="12"/>
        <v>5428</v>
      </c>
      <c r="T177" s="12">
        <f t="shared" si="11"/>
        <v>4523.3333333333339</v>
      </c>
    </row>
    <row r="178" spans="3:20" x14ac:dyDescent="0.25">
      <c r="C178" s="11">
        <v>172</v>
      </c>
      <c r="D178" s="9" t="s">
        <v>355</v>
      </c>
      <c r="E178" s="9" t="s">
        <v>17</v>
      </c>
      <c r="F178" s="9">
        <v>65</v>
      </c>
      <c r="G178" s="1">
        <v>43465</v>
      </c>
      <c r="H178" s="4">
        <v>1870.51</v>
      </c>
      <c r="I178" s="11" t="s">
        <v>12</v>
      </c>
      <c r="J178" s="12">
        <v>86</v>
      </c>
      <c r="K178" s="11"/>
      <c r="L178" s="11" t="s">
        <v>356</v>
      </c>
      <c r="M178" s="11"/>
      <c r="N178" s="11"/>
      <c r="O178" s="12">
        <f t="shared" si="9"/>
        <v>86</v>
      </c>
      <c r="P178" s="12">
        <f t="shared" si="10"/>
        <v>5590</v>
      </c>
      <c r="Q178" s="51">
        <v>0.2</v>
      </c>
      <c r="R178" s="52">
        <v>0.14699999999999999</v>
      </c>
      <c r="S178" s="53">
        <f t="shared" si="12"/>
        <v>3815</v>
      </c>
      <c r="T178" s="12">
        <f t="shared" si="11"/>
        <v>3179.166666666667</v>
      </c>
    </row>
    <row r="179" spans="3:20" ht="24" x14ac:dyDescent="0.25">
      <c r="C179" s="11">
        <v>173</v>
      </c>
      <c r="D179" s="9" t="s">
        <v>357</v>
      </c>
      <c r="E179" s="9" t="s">
        <v>17</v>
      </c>
      <c r="F179" s="9">
        <v>86</v>
      </c>
      <c r="G179" s="1">
        <v>43465</v>
      </c>
      <c r="H179" s="4">
        <v>3261.13</v>
      </c>
      <c r="I179" s="11" t="s">
        <v>12</v>
      </c>
      <c r="J179" s="12">
        <v>24</v>
      </c>
      <c r="K179" s="11"/>
      <c r="L179" s="11" t="s">
        <v>358</v>
      </c>
      <c r="M179" s="11"/>
      <c r="N179" s="11"/>
      <c r="O179" s="12">
        <f t="shared" si="9"/>
        <v>24</v>
      </c>
      <c r="P179" s="12">
        <f t="shared" si="10"/>
        <v>2064</v>
      </c>
      <c r="Q179" s="51">
        <v>0.2</v>
      </c>
      <c r="R179" s="52">
        <v>0.14699999999999999</v>
      </c>
      <c r="S179" s="53">
        <f t="shared" si="12"/>
        <v>1408</v>
      </c>
      <c r="T179" s="12">
        <f t="shared" si="11"/>
        <v>1173.3333333333335</v>
      </c>
    </row>
    <row r="180" spans="3:20" x14ac:dyDescent="0.25">
      <c r="C180" s="11">
        <v>174</v>
      </c>
      <c r="D180" s="9" t="s">
        <v>359</v>
      </c>
      <c r="E180" s="9" t="s">
        <v>17</v>
      </c>
      <c r="F180" s="9">
        <v>486</v>
      </c>
      <c r="G180" s="1">
        <v>43465</v>
      </c>
      <c r="H180" s="4">
        <v>65479.42</v>
      </c>
      <c r="I180" s="11" t="s">
        <v>12</v>
      </c>
      <c r="J180" s="12">
        <v>299</v>
      </c>
      <c r="K180" s="11"/>
      <c r="L180" s="11" t="s">
        <v>360</v>
      </c>
      <c r="M180" s="11"/>
      <c r="N180" s="11"/>
      <c r="O180" s="12">
        <f t="shared" si="9"/>
        <v>299</v>
      </c>
      <c r="P180" s="12">
        <f t="shared" si="10"/>
        <v>145314</v>
      </c>
      <c r="Q180" s="51">
        <v>0.2</v>
      </c>
      <c r="R180" s="52">
        <v>0.14699999999999999</v>
      </c>
      <c r="S180" s="53">
        <f t="shared" si="12"/>
        <v>99162</v>
      </c>
      <c r="T180" s="12">
        <f t="shared" si="11"/>
        <v>82635</v>
      </c>
    </row>
    <row r="181" spans="3:20" x14ac:dyDescent="0.25">
      <c r="C181" s="11">
        <v>175</v>
      </c>
      <c r="D181" s="9" t="s">
        <v>361</v>
      </c>
      <c r="E181" s="9" t="s">
        <v>17</v>
      </c>
      <c r="F181" s="9">
        <v>149</v>
      </c>
      <c r="G181" s="1">
        <v>43465</v>
      </c>
      <c r="H181" s="4">
        <v>18036.310000000001</v>
      </c>
      <c r="I181" s="11" t="s">
        <v>12</v>
      </c>
      <c r="J181" s="12">
        <v>570</v>
      </c>
      <c r="K181" s="11"/>
      <c r="L181" s="11" t="s">
        <v>362</v>
      </c>
      <c r="M181" s="11"/>
      <c r="N181" s="11"/>
      <c r="O181" s="12">
        <f t="shared" si="9"/>
        <v>570</v>
      </c>
      <c r="P181" s="12">
        <f t="shared" si="10"/>
        <v>84930</v>
      </c>
      <c r="Q181" s="51">
        <v>0.2</v>
      </c>
      <c r="R181" s="52">
        <v>0.14699999999999999</v>
      </c>
      <c r="S181" s="53">
        <f t="shared" si="12"/>
        <v>57956</v>
      </c>
      <c r="T181" s="12">
        <f t="shared" si="11"/>
        <v>48296.666666666672</v>
      </c>
    </row>
    <row r="182" spans="3:20" ht="24" x14ac:dyDescent="0.25">
      <c r="C182" s="11">
        <v>176</v>
      </c>
      <c r="D182" s="9" t="s">
        <v>363</v>
      </c>
      <c r="E182" s="9" t="s">
        <v>17</v>
      </c>
      <c r="F182" s="9">
        <v>101</v>
      </c>
      <c r="G182" s="1">
        <v>43465</v>
      </c>
      <c r="H182" s="4">
        <v>5914.77</v>
      </c>
      <c r="I182" s="11" t="s">
        <v>12</v>
      </c>
      <c r="J182" s="12">
        <v>35</v>
      </c>
      <c r="K182" s="11"/>
      <c r="L182" s="11" t="s">
        <v>364</v>
      </c>
      <c r="M182" s="11"/>
      <c r="N182" s="11"/>
      <c r="O182" s="12">
        <f t="shared" si="9"/>
        <v>35</v>
      </c>
      <c r="P182" s="12">
        <f t="shared" si="10"/>
        <v>3535</v>
      </c>
      <c r="Q182" s="51">
        <v>0.2</v>
      </c>
      <c r="R182" s="52">
        <v>0.14699999999999999</v>
      </c>
      <c r="S182" s="53">
        <f t="shared" si="12"/>
        <v>2412</v>
      </c>
      <c r="T182" s="12">
        <f t="shared" si="11"/>
        <v>2010</v>
      </c>
    </row>
    <row r="183" spans="3:20" x14ac:dyDescent="0.25">
      <c r="C183" s="11">
        <v>177</v>
      </c>
      <c r="D183" s="9" t="s">
        <v>365</v>
      </c>
      <c r="E183" s="9" t="s">
        <v>17</v>
      </c>
      <c r="F183" s="9">
        <v>104</v>
      </c>
      <c r="G183" s="1">
        <v>43465</v>
      </c>
      <c r="H183" s="4">
        <v>10650.37</v>
      </c>
      <c r="I183" s="11" t="s">
        <v>12</v>
      </c>
      <c r="J183" s="12">
        <v>1060</v>
      </c>
      <c r="K183" s="11"/>
      <c r="L183" s="11" t="s">
        <v>366</v>
      </c>
      <c r="M183" s="11"/>
      <c r="N183" s="11"/>
      <c r="O183" s="12">
        <f t="shared" si="9"/>
        <v>1060</v>
      </c>
      <c r="P183" s="12">
        <f t="shared" si="10"/>
        <v>110240</v>
      </c>
      <c r="Q183" s="51">
        <v>0.2</v>
      </c>
      <c r="R183" s="52">
        <v>0.14699999999999999</v>
      </c>
      <c r="S183" s="53">
        <f t="shared" si="12"/>
        <v>75228</v>
      </c>
      <c r="T183" s="12">
        <f t="shared" si="11"/>
        <v>62690</v>
      </c>
    </row>
    <row r="184" spans="3:20" ht="36" x14ac:dyDescent="0.25">
      <c r="C184" s="11">
        <v>178</v>
      </c>
      <c r="D184" s="9" t="s">
        <v>367</v>
      </c>
      <c r="E184" s="9" t="s">
        <v>17</v>
      </c>
      <c r="F184" s="9">
        <v>34</v>
      </c>
      <c r="G184" s="1">
        <v>43465</v>
      </c>
      <c r="H184" s="4">
        <v>14114.69</v>
      </c>
      <c r="I184" s="11" t="s">
        <v>12</v>
      </c>
      <c r="J184" s="12">
        <v>1488</v>
      </c>
      <c r="K184" s="11"/>
      <c r="L184" s="11" t="s">
        <v>368</v>
      </c>
      <c r="M184" s="11"/>
      <c r="N184" s="11"/>
      <c r="O184" s="12">
        <f t="shared" si="9"/>
        <v>1488</v>
      </c>
      <c r="P184" s="12">
        <f t="shared" si="10"/>
        <v>50592</v>
      </c>
      <c r="Q184" s="51">
        <v>0.2</v>
      </c>
      <c r="R184" s="52">
        <v>0.14699999999999999</v>
      </c>
      <c r="S184" s="53">
        <f t="shared" si="12"/>
        <v>34524</v>
      </c>
      <c r="T184" s="12">
        <f t="shared" si="11"/>
        <v>28770</v>
      </c>
    </row>
    <row r="185" spans="3:20" x14ac:dyDescent="0.25">
      <c r="C185" s="11">
        <v>179</v>
      </c>
      <c r="D185" s="9" t="s">
        <v>369</v>
      </c>
      <c r="E185" s="9" t="s">
        <v>17</v>
      </c>
      <c r="F185" s="9">
        <v>12</v>
      </c>
      <c r="G185" s="1">
        <v>43465</v>
      </c>
      <c r="H185" s="4">
        <v>384.61</v>
      </c>
      <c r="I185" s="11" t="s">
        <v>12</v>
      </c>
      <c r="J185" s="12">
        <v>49.9</v>
      </c>
      <c r="K185" s="11"/>
      <c r="L185" s="11" t="s">
        <v>370</v>
      </c>
      <c r="M185" s="11"/>
      <c r="N185" s="11"/>
      <c r="O185" s="12">
        <f t="shared" si="9"/>
        <v>49.9</v>
      </c>
      <c r="P185" s="12">
        <f t="shared" si="10"/>
        <v>598.79999999999995</v>
      </c>
      <c r="Q185" s="51">
        <v>0.2</v>
      </c>
      <c r="R185" s="52">
        <v>0.14699999999999999</v>
      </c>
      <c r="S185" s="53">
        <f t="shared" si="12"/>
        <v>409</v>
      </c>
      <c r="T185" s="12">
        <f t="shared" si="11"/>
        <v>340.83333333333337</v>
      </c>
    </row>
    <row r="186" spans="3:20" ht="36" x14ac:dyDescent="0.25">
      <c r="C186" s="11">
        <v>180</v>
      </c>
      <c r="D186" s="9" t="s">
        <v>371</v>
      </c>
      <c r="E186" s="9" t="s">
        <v>17</v>
      </c>
      <c r="F186" s="9">
        <v>120</v>
      </c>
      <c r="G186" s="1">
        <v>43465</v>
      </c>
      <c r="H186" s="4">
        <v>22772.400000000001</v>
      </c>
      <c r="I186" s="11" t="s">
        <v>12</v>
      </c>
      <c r="J186" s="12">
        <v>1488</v>
      </c>
      <c r="K186" s="11"/>
      <c r="L186" s="11" t="s">
        <v>372</v>
      </c>
      <c r="M186" s="11"/>
      <c r="N186" s="11"/>
      <c r="O186" s="12">
        <f t="shared" si="9"/>
        <v>1488</v>
      </c>
      <c r="P186" s="12">
        <f t="shared" si="10"/>
        <v>178560</v>
      </c>
      <c r="Q186" s="51">
        <v>0.2</v>
      </c>
      <c r="R186" s="52">
        <v>0.14699999999999999</v>
      </c>
      <c r="S186" s="53">
        <f t="shared" si="12"/>
        <v>121849</v>
      </c>
      <c r="T186" s="12">
        <f t="shared" si="11"/>
        <v>101540.83333333334</v>
      </c>
    </row>
    <row r="187" spans="3:20" x14ac:dyDescent="0.25">
      <c r="C187" s="11">
        <v>181</v>
      </c>
      <c r="D187" s="9" t="s">
        <v>373</v>
      </c>
      <c r="E187" s="9" t="s">
        <v>17</v>
      </c>
      <c r="F187" s="9">
        <v>200</v>
      </c>
      <c r="G187" s="1">
        <v>43465</v>
      </c>
      <c r="H187" s="4">
        <v>1492.01</v>
      </c>
      <c r="I187" s="11" t="s">
        <v>12</v>
      </c>
      <c r="J187" s="12">
        <v>22.7</v>
      </c>
      <c r="K187" s="11"/>
      <c r="L187" s="11" t="s">
        <v>374</v>
      </c>
      <c r="M187" s="11"/>
      <c r="N187" s="11"/>
      <c r="O187" s="12">
        <f t="shared" si="9"/>
        <v>22.7</v>
      </c>
      <c r="P187" s="12">
        <f t="shared" si="10"/>
        <v>4540</v>
      </c>
      <c r="Q187" s="51">
        <v>0.2</v>
      </c>
      <c r="R187" s="52">
        <v>0.14699999999999999</v>
      </c>
      <c r="S187" s="53">
        <f t="shared" si="12"/>
        <v>3098</v>
      </c>
      <c r="T187" s="12">
        <f t="shared" si="11"/>
        <v>2581.666666666667</v>
      </c>
    </row>
    <row r="188" spans="3:20" x14ac:dyDescent="0.25">
      <c r="C188" s="11">
        <v>182</v>
      </c>
      <c r="D188" s="9" t="s">
        <v>375</v>
      </c>
      <c r="E188" s="9" t="s">
        <v>17</v>
      </c>
      <c r="F188" s="9">
        <v>2</v>
      </c>
      <c r="G188" s="1">
        <v>43465</v>
      </c>
      <c r="H188" s="4">
        <v>562.29</v>
      </c>
      <c r="I188" s="11" t="s">
        <v>12</v>
      </c>
      <c r="J188" s="12">
        <v>403</v>
      </c>
      <c r="K188" s="11"/>
      <c r="L188" s="11" t="s">
        <v>376</v>
      </c>
      <c r="M188" s="11"/>
      <c r="N188" s="11"/>
      <c r="O188" s="12">
        <f t="shared" si="9"/>
        <v>403</v>
      </c>
      <c r="P188" s="12">
        <f t="shared" si="10"/>
        <v>806</v>
      </c>
      <c r="Q188" s="51">
        <v>0.2</v>
      </c>
      <c r="R188" s="52">
        <v>0.14699999999999999</v>
      </c>
      <c r="S188" s="53">
        <f t="shared" si="12"/>
        <v>550</v>
      </c>
      <c r="T188" s="12">
        <f t="shared" si="11"/>
        <v>458.33333333333337</v>
      </c>
    </row>
    <row r="189" spans="3:20" x14ac:dyDescent="0.25">
      <c r="C189" s="11">
        <v>183</v>
      </c>
      <c r="D189" s="9" t="s">
        <v>377</v>
      </c>
      <c r="E189" s="9" t="s">
        <v>17</v>
      </c>
      <c r="F189" s="9">
        <v>15</v>
      </c>
      <c r="G189" s="1">
        <v>43465</v>
      </c>
      <c r="H189" s="4">
        <v>5012.29</v>
      </c>
      <c r="I189" s="11" t="s">
        <v>12</v>
      </c>
      <c r="J189" s="12">
        <v>943</v>
      </c>
      <c r="K189" s="11"/>
      <c r="L189" s="11" t="s">
        <v>378</v>
      </c>
      <c r="M189" s="11"/>
      <c r="N189" s="11"/>
      <c r="O189" s="12">
        <f t="shared" si="9"/>
        <v>943</v>
      </c>
      <c r="P189" s="12">
        <f t="shared" si="10"/>
        <v>14145</v>
      </c>
      <c r="Q189" s="51">
        <v>0.2</v>
      </c>
      <c r="R189" s="52">
        <v>0.14699999999999999</v>
      </c>
      <c r="S189" s="53">
        <f t="shared" si="12"/>
        <v>9653</v>
      </c>
      <c r="T189" s="12">
        <f t="shared" si="11"/>
        <v>8044.166666666667</v>
      </c>
    </row>
    <row r="190" spans="3:20" ht="36" x14ac:dyDescent="0.25">
      <c r="C190" s="11">
        <v>184</v>
      </c>
      <c r="D190" s="9" t="s">
        <v>379</v>
      </c>
      <c r="E190" s="9" t="s">
        <v>17</v>
      </c>
      <c r="F190" s="9">
        <v>56</v>
      </c>
      <c r="G190" s="1">
        <v>43465</v>
      </c>
      <c r="H190" s="4">
        <v>3253.68</v>
      </c>
      <c r="I190" s="11" t="s">
        <v>12</v>
      </c>
      <c r="J190" s="12">
        <v>93.7</v>
      </c>
      <c r="K190" s="11"/>
      <c r="L190" s="11" t="s">
        <v>380</v>
      </c>
      <c r="M190" s="11"/>
      <c r="N190" s="11"/>
      <c r="O190" s="12">
        <f t="shared" si="9"/>
        <v>93.7</v>
      </c>
      <c r="P190" s="12">
        <f t="shared" si="10"/>
        <v>5247.2</v>
      </c>
      <c r="Q190" s="51">
        <v>0.2</v>
      </c>
      <c r="R190" s="52">
        <v>0.14699999999999999</v>
      </c>
      <c r="S190" s="53">
        <f t="shared" si="12"/>
        <v>3581</v>
      </c>
      <c r="T190" s="12">
        <f t="shared" si="11"/>
        <v>2984.166666666667</v>
      </c>
    </row>
    <row r="191" spans="3:20" ht="24" x14ac:dyDescent="0.25">
      <c r="C191" s="11">
        <v>185</v>
      </c>
      <c r="D191" s="9" t="s">
        <v>381</v>
      </c>
      <c r="E191" s="9" t="s">
        <v>17</v>
      </c>
      <c r="F191" s="9">
        <v>77</v>
      </c>
      <c r="G191" s="1">
        <v>43579</v>
      </c>
      <c r="H191" s="4">
        <v>9103.89</v>
      </c>
      <c r="I191" s="11" t="s">
        <v>12</v>
      </c>
      <c r="J191" s="12">
        <v>304.83999999999997</v>
      </c>
      <c r="K191" s="11"/>
      <c r="L191" s="11" t="s">
        <v>382</v>
      </c>
      <c r="M191" s="11"/>
      <c r="N191" s="11"/>
      <c r="O191" s="12">
        <f t="shared" si="9"/>
        <v>304.83999999999997</v>
      </c>
      <c r="P191" s="12">
        <f t="shared" si="10"/>
        <v>23472.679999999997</v>
      </c>
      <c r="Q191" s="51">
        <v>0.2</v>
      </c>
      <c r="R191" s="52">
        <v>0.14699999999999999</v>
      </c>
      <c r="S191" s="53">
        <f t="shared" si="12"/>
        <v>16018</v>
      </c>
      <c r="T191" s="12">
        <f t="shared" si="11"/>
        <v>13348.333333333334</v>
      </c>
    </row>
    <row r="192" spans="3:20" ht="24" x14ac:dyDescent="0.25">
      <c r="C192" s="11">
        <v>186</v>
      </c>
      <c r="D192" s="9" t="s">
        <v>383</v>
      </c>
      <c r="E192" s="9" t="s">
        <v>17</v>
      </c>
      <c r="F192" s="9">
        <v>50</v>
      </c>
      <c r="G192" s="1">
        <v>43559</v>
      </c>
      <c r="H192" s="4">
        <v>5653.37</v>
      </c>
      <c r="I192" s="11" t="s">
        <v>12</v>
      </c>
      <c r="J192" s="12">
        <v>294.5</v>
      </c>
      <c r="K192" s="11"/>
      <c r="L192" s="11" t="s">
        <v>384</v>
      </c>
      <c r="M192" s="11"/>
      <c r="N192" s="11"/>
      <c r="O192" s="12">
        <f t="shared" si="9"/>
        <v>294.5</v>
      </c>
      <c r="P192" s="12">
        <f t="shared" si="10"/>
        <v>14725</v>
      </c>
      <c r="Q192" s="51">
        <v>0.2</v>
      </c>
      <c r="R192" s="52">
        <v>0.14699999999999999</v>
      </c>
      <c r="S192" s="53">
        <f t="shared" si="12"/>
        <v>10048</v>
      </c>
      <c r="T192" s="12">
        <f t="shared" si="11"/>
        <v>8373.3333333333339</v>
      </c>
    </row>
    <row r="193" spans="3:20" ht="24" x14ac:dyDescent="0.25">
      <c r="C193" s="11">
        <v>187</v>
      </c>
      <c r="D193" s="9" t="s">
        <v>385</v>
      </c>
      <c r="E193" s="9" t="s">
        <v>17</v>
      </c>
      <c r="F193" s="9">
        <v>3</v>
      </c>
      <c r="G193" s="1">
        <v>44594</v>
      </c>
      <c r="H193" s="4">
        <v>137.4</v>
      </c>
      <c r="I193" s="11" t="s">
        <v>12</v>
      </c>
      <c r="J193" s="12">
        <v>225.57</v>
      </c>
      <c r="K193" s="11"/>
      <c r="L193" s="11" t="s">
        <v>386</v>
      </c>
      <c r="M193" s="11"/>
      <c r="N193" s="11"/>
      <c r="O193" s="12">
        <f t="shared" si="9"/>
        <v>225.57</v>
      </c>
      <c r="P193" s="12">
        <f t="shared" si="10"/>
        <v>676.71</v>
      </c>
      <c r="Q193" s="51">
        <v>0.2</v>
      </c>
      <c r="R193" s="52">
        <v>0.14699999999999999</v>
      </c>
      <c r="S193" s="53">
        <f t="shared" si="12"/>
        <v>462</v>
      </c>
      <c r="T193" s="12">
        <f t="shared" si="11"/>
        <v>385</v>
      </c>
    </row>
    <row r="194" spans="3:20" ht="24" x14ac:dyDescent="0.25">
      <c r="C194" s="11">
        <v>188</v>
      </c>
      <c r="D194" s="9" t="s">
        <v>387</v>
      </c>
      <c r="E194" s="9" t="s">
        <v>17</v>
      </c>
      <c r="F194" s="9">
        <v>50</v>
      </c>
      <c r="G194" s="1">
        <v>43522</v>
      </c>
      <c r="H194" s="4">
        <v>1908.97</v>
      </c>
      <c r="I194" s="11" t="s">
        <v>12</v>
      </c>
      <c r="J194" s="12">
        <v>113.67</v>
      </c>
      <c r="K194" s="11"/>
      <c r="L194" s="11" t="s">
        <v>388</v>
      </c>
      <c r="M194" s="11"/>
      <c r="N194" s="11"/>
      <c r="O194" s="12">
        <f t="shared" si="9"/>
        <v>113.67</v>
      </c>
      <c r="P194" s="12">
        <f t="shared" si="10"/>
        <v>5683.5</v>
      </c>
      <c r="Q194" s="51">
        <v>0.2</v>
      </c>
      <c r="R194" s="52">
        <v>0.14699999999999999</v>
      </c>
      <c r="S194" s="53">
        <f t="shared" si="12"/>
        <v>3878</v>
      </c>
      <c r="T194" s="12">
        <f t="shared" si="11"/>
        <v>3231.666666666667</v>
      </c>
    </row>
    <row r="195" spans="3:20" x14ac:dyDescent="0.25">
      <c r="C195" s="11">
        <v>189</v>
      </c>
      <c r="D195" s="9" t="s">
        <v>389</v>
      </c>
      <c r="E195" s="9" t="s">
        <v>17</v>
      </c>
      <c r="F195" s="9">
        <v>25</v>
      </c>
      <c r="G195" s="1">
        <v>43579</v>
      </c>
      <c r="H195" s="4">
        <v>862.93</v>
      </c>
      <c r="I195" s="11" t="s">
        <v>12</v>
      </c>
      <c r="J195" s="12">
        <v>56</v>
      </c>
      <c r="K195" s="11"/>
      <c r="L195" s="11" t="s">
        <v>390</v>
      </c>
      <c r="M195" s="11"/>
      <c r="N195" s="11"/>
      <c r="O195" s="12">
        <f t="shared" si="9"/>
        <v>56</v>
      </c>
      <c r="P195" s="12">
        <f t="shared" si="10"/>
        <v>1400</v>
      </c>
      <c r="Q195" s="51">
        <v>0.2</v>
      </c>
      <c r="R195" s="52">
        <v>0.14699999999999999</v>
      </c>
      <c r="S195" s="53">
        <f t="shared" si="12"/>
        <v>955</v>
      </c>
      <c r="T195" s="12">
        <f t="shared" si="11"/>
        <v>795.83333333333337</v>
      </c>
    </row>
    <row r="196" spans="3:20" x14ac:dyDescent="0.25">
      <c r="C196" s="11">
        <v>190</v>
      </c>
      <c r="D196" s="9" t="s">
        <v>391</v>
      </c>
      <c r="E196" s="9" t="s">
        <v>17</v>
      </c>
      <c r="F196" s="9">
        <v>45</v>
      </c>
      <c r="G196" s="1">
        <v>43522</v>
      </c>
      <c r="H196" s="4">
        <v>1509.76</v>
      </c>
      <c r="I196" s="11" t="s">
        <v>12</v>
      </c>
      <c r="J196" s="12">
        <v>70</v>
      </c>
      <c r="K196" s="11"/>
      <c r="L196" s="11" t="s">
        <v>392</v>
      </c>
      <c r="M196" s="11"/>
      <c r="N196" s="11"/>
      <c r="O196" s="12">
        <f t="shared" si="9"/>
        <v>70</v>
      </c>
      <c r="P196" s="12">
        <f t="shared" si="10"/>
        <v>3150</v>
      </c>
      <c r="Q196" s="51">
        <v>0.2</v>
      </c>
      <c r="R196" s="52">
        <v>0.14699999999999999</v>
      </c>
      <c r="S196" s="53">
        <f t="shared" si="12"/>
        <v>2150</v>
      </c>
      <c r="T196" s="12">
        <f t="shared" si="11"/>
        <v>1791.6666666666667</v>
      </c>
    </row>
    <row r="197" spans="3:20" x14ac:dyDescent="0.25">
      <c r="C197" s="11">
        <v>191</v>
      </c>
      <c r="D197" s="9" t="s">
        <v>393</v>
      </c>
      <c r="E197" s="9" t="s">
        <v>17</v>
      </c>
      <c r="F197" s="9">
        <v>75</v>
      </c>
      <c r="G197" s="1">
        <v>43579</v>
      </c>
      <c r="H197" s="4">
        <v>3042.6</v>
      </c>
      <c r="I197" s="11" t="s">
        <v>12</v>
      </c>
      <c r="J197" s="12">
        <v>97</v>
      </c>
      <c r="K197" s="11"/>
      <c r="L197" s="11" t="s">
        <v>394</v>
      </c>
      <c r="M197" s="11"/>
      <c r="N197" s="11"/>
      <c r="O197" s="12">
        <f t="shared" si="9"/>
        <v>97</v>
      </c>
      <c r="P197" s="12">
        <f t="shared" si="10"/>
        <v>7275</v>
      </c>
      <c r="Q197" s="51">
        <v>0.2</v>
      </c>
      <c r="R197" s="52">
        <v>0.14699999999999999</v>
      </c>
      <c r="S197" s="53">
        <f t="shared" si="12"/>
        <v>4964</v>
      </c>
      <c r="T197" s="12">
        <f t="shared" si="11"/>
        <v>4136.666666666667</v>
      </c>
    </row>
    <row r="198" spans="3:20" ht="24" x14ac:dyDescent="0.25">
      <c r="C198" s="11">
        <v>192</v>
      </c>
      <c r="D198" s="9" t="s">
        <v>395</v>
      </c>
      <c r="E198" s="9" t="s">
        <v>17</v>
      </c>
      <c r="F198" s="9">
        <v>32</v>
      </c>
      <c r="G198" s="1">
        <v>43579</v>
      </c>
      <c r="H198" s="4">
        <v>1482.07</v>
      </c>
      <c r="I198" s="11" t="s">
        <v>12</v>
      </c>
      <c r="J198" s="12">
        <v>92.14</v>
      </c>
      <c r="K198" s="11"/>
      <c r="L198" s="11" t="s">
        <v>396</v>
      </c>
      <c r="M198" s="11"/>
      <c r="N198" s="11"/>
      <c r="O198" s="12">
        <f t="shared" si="9"/>
        <v>92.14</v>
      </c>
      <c r="P198" s="12">
        <f t="shared" si="10"/>
        <v>2948.48</v>
      </c>
      <c r="Q198" s="51">
        <v>0.2</v>
      </c>
      <c r="R198" s="52">
        <v>0.14699999999999999</v>
      </c>
      <c r="S198" s="53">
        <f t="shared" si="12"/>
        <v>2012</v>
      </c>
      <c r="T198" s="12">
        <f t="shared" si="11"/>
        <v>1676.6666666666667</v>
      </c>
    </row>
    <row r="199" spans="3:20" ht="24" x14ac:dyDescent="0.25">
      <c r="C199" s="11">
        <v>193</v>
      </c>
      <c r="D199" s="9" t="s">
        <v>397</v>
      </c>
      <c r="E199" s="9" t="s">
        <v>17</v>
      </c>
      <c r="F199" s="9">
        <v>43</v>
      </c>
      <c r="G199" s="1">
        <v>43465</v>
      </c>
      <c r="H199" s="4">
        <v>1370.84</v>
      </c>
      <c r="I199" s="11" t="s">
        <v>12</v>
      </c>
      <c r="J199" s="12">
        <v>103.33</v>
      </c>
      <c r="K199" s="11"/>
      <c r="L199" s="11" t="s">
        <v>398</v>
      </c>
      <c r="M199" s="11"/>
      <c r="N199" s="11"/>
      <c r="O199" s="12">
        <f t="shared" si="9"/>
        <v>103.33</v>
      </c>
      <c r="P199" s="12">
        <f t="shared" si="10"/>
        <v>4443.1899999999996</v>
      </c>
      <c r="Q199" s="51">
        <v>0.2</v>
      </c>
      <c r="R199" s="52">
        <v>0.14699999999999999</v>
      </c>
      <c r="S199" s="53">
        <f t="shared" si="12"/>
        <v>3032</v>
      </c>
      <c r="T199" s="12">
        <f t="shared" si="11"/>
        <v>2526.666666666667</v>
      </c>
    </row>
    <row r="200" spans="3:20" ht="24" x14ac:dyDescent="0.25">
      <c r="C200" s="11">
        <v>194</v>
      </c>
      <c r="D200" s="9" t="s">
        <v>399</v>
      </c>
      <c r="E200" s="9" t="s">
        <v>17</v>
      </c>
      <c r="F200" s="9">
        <v>48</v>
      </c>
      <c r="G200" s="1">
        <v>43465</v>
      </c>
      <c r="H200" s="4">
        <v>3461.28</v>
      </c>
      <c r="I200" s="11" t="s">
        <v>12</v>
      </c>
      <c r="J200" s="12">
        <v>411.62</v>
      </c>
      <c r="K200" s="11"/>
      <c r="L200" s="11" t="s">
        <v>400</v>
      </c>
      <c r="M200" s="11"/>
      <c r="N200" s="11"/>
      <c r="O200" s="12">
        <f t="shared" ref="O200:O263" si="13">J200</f>
        <v>411.62</v>
      </c>
      <c r="P200" s="12">
        <f t="shared" ref="P200:P263" si="14">O200*F200</f>
        <v>19757.760000000002</v>
      </c>
      <c r="Q200" s="51">
        <v>0.2</v>
      </c>
      <c r="R200" s="52">
        <v>0.14699999999999999</v>
      </c>
      <c r="S200" s="53">
        <f t="shared" si="12"/>
        <v>13483</v>
      </c>
      <c r="T200" s="12">
        <f t="shared" ref="T200:T263" si="15">S200/1.2</f>
        <v>11235.833333333334</v>
      </c>
    </row>
    <row r="201" spans="3:20" x14ac:dyDescent="0.25">
      <c r="C201" s="11">
        <v>195</v>
      </c>
      <c r="D201" s="9" t="s">
        <v>401</v>
      </c>
      <c r="E201" s="9" t="s">
        <v>17</v>
      </c>
      <c r="F201" s="9">
        <v>1</v>
      </c>
      <c r="G201" s="1">
        <v>44594</v>
      </c>
      <c r="H201" s="4">
        <v>162.28</v>
      </c>
      <c r="I201" s="11" t="s">
        <v>12</v>
      </c>
      <c r="J201" s="12">
        <v>520</v>
      </c>
      <c r="K201" s="11"/>
      <c r="L201" s="11" t="s">
        <v>402</v>
      </c>
      <c r="M201" s="11"/>
      <c r="N201" s="11"/>
      <c r="O201" s="12">
        <f t="shared" si="13"/>
        <v>520</v>
      </c>
      <c r="P201" s="12">
        <f t="shared" si="14"/>
        <v>520</v>
      </c>
      <c r="Q201" s="51">
        <v>0.2</v>
      </c>
      <c r="R201" s="52">
        <v>0.14699999999999999</v>
      </c>
      <c r="S201" s="53">
        <f t="shared" si="12"/>
        <v>355</v>
      </c>
      <c r="T201" s="12">
        <f t="shared" si="15"/>
        <v>295.83333333333337</v>
      </c>
    </row>
    <row r="202" spans="3:20" x14ac:dyDescent="0.25">
      <c r="C202" s="11">
        <v>196</v>
      </c>
      <c r="D202" s="9" t="s">
        <v>403</v>
      </c>
      <c r="E202" s="9" t="s">
        <v>17</v>
      </c>
      <c r="F202" s="9">
        <v>1</v>
      </c>
      <c r="G202" s="1">
        <v>43812</v>
      </c>
      <c r="H202" s="4">
        <v>69.63</v>
      </c>
      <c r="I202" s="11" t="s">
        <v>12</v>
      </c>
      <c r="J202" s="12">
        <v>190</v>
      </c>
      <c r="K202" s="11"/>
      <c r="L202" s="11" t="s">
        <v>404</v>
      </c>
      <c r="M202" s="11"/>
      <c r="N202" s="11"/>
      <c r="O202" s="12">
        <f t="shared" si="13"/>
        <v>190</v>
      </c>
      <c r="P202" s="12">
        <f t="shared" si="14"/>
        <v>190</v>
      </c>
      <c r="Q202" s="51">
        <v>0.2</v>
      </c>
      <c r="R202" s="52">
        <v>0.14699999999999999</v>
      </c>
      <c r="S202" s="53">
        <f t="shared" si="12"/>
        <v>130</v>
      </c>
      <c r="T202" s="12">
        <f t="shared" si="15"/>
        <v>108.33333333333334</v>
      </c>
    </row>
    <row r="203" spans="3:20" x14ac:dyDescent="0.25">
      <c r="C203" s="11">
        <v>197</v>
      </c>
      <c r="D203" s="9" t="s">
        <v>405</v>
      </c>
      <c r="E203" s="9" t="s">
        <v>17</v>
      </c>
      <c r="F203" s="9">
        <v>11</v>
      </c>
      <c r="G203" s="1">
        <v>44594</v>
      </c>
      <c r="H203" s="4">
        <v>5821.56</v>
      </c>
      <c r="I203" s="11" t="s">
        <v>12</v>
      </c>
      <c r="J203" s="12">
        <v>79</v>
      </c>
      <c r="K203" s="11"/>
      <c r="L203" s="11" t="s">
        <v>406</v>
      </c>
      <c r="M203" s="11"/>
      <c r="N203" s="11"/>
      <c r="O203" s="12">
        <f t="shared" si="13"/>
        <v>79</v>
      </c>
      <c r="P203" s="12">
        <f t="shared" si="14"/>
        <v>869</v>
      </c>
      <c r="Q203" s="51">
        <v>0.2</v>
      </c>
      <c r="R203" s="52">
        <v>0.14699999999999999</v>
      </c>
      <c r="S203" s="53">
        <f t="shared" si="12"/>
        <v>593</v>
      </c>
      <c r="T203" s="12">
        <f t="shared" si="15"/>
        <v>494.16666666666669</v>
      </c>
    </row>
    <row r="204" spans="3:20" x14ac:dyDescent="0.25">
      <c r="C204" s="11">
        <v>198</v>
      </c>
      <c r="D204" s="9" t="s">
        <v>407</v>
      </c>
      <c r="E204" s="9" t="s">
        <v>17</v>
      </c>
      <c r="F204" s="9">
        <v>3</v>
      </c>
      <c r="G204" s="1">
        <v>44594</v>
      </c>
      <c r="H204" s="4">
        <v>73.98</v>
      </c>
      <c r="I204" s="11" t="s">
        <v>12</v>
      </c>
      <c r="J204" s="12">
        <v>2100</v>
      </c>
      <c r="K204" s="11"/>
      <c r="L204" s="11" t="s">
        <v>408</v>
      </c>
      <c r="M204" s="11"/>
      <c r="N204" s="11"/>
      <c r="O204" s="12">
        <f t="shared" si="13"/>
        <v>2100</v>
      </c>
      <c r="P204" s="12">
        <f t="shared" si="14"/>
        <v>6300</v>
      </c>
      <c r="Q204" s="51">
        <v>0.2</v>
      </c>
      <c r="R204" s="52">
        <v>0.14699999999999999</v>
      </c>
      <c r="S204" s="53">
        <f t="shared" si="12"/>
        <v>4299</v>
      </c>
      <c r="T204" s="12">
        <f t="shared" si="15"/>
        <v>3582.5</v>
      </c>
    </row>
    <row r="205" spans="3:20" ht="24" x14ac:dyDescent="0.25">
      <c r="C205" s="11">
        <v>199</v>
      </c>
      <c r="D205" s="9" t="s">
        <v>409</v>
      </c>
      <c r="E205" s="9" t="s">
        <v>17</v>
      </c>
      <c r="F205" s="9">
        <v>1</v>
      </c>
      <c r="G205" s="1">
        <v>44594</v>
      </c>
      <c r="H205" s="4">
        <v>113.06</v>
      </c>
      <c r="I205" s="11" t="s">
        <v>12</v>
      </c>
      <c r="J205" s="12">
        <v>3562.65</v>
      </c>
      <c r="K205" s="11"/>
      <c r="L205" s="11" t="s">
        <v>410</v>
      </c>
      <c r="M205" s="11"/>
      <c r="N205" s="11"/>
      <c r="O205" s="12">
        <f t="shared" si="13"/>
        <v>3562.65</v>
      </c>
      <c r="P205" s="12">
        <f t="shared" si="14"/>
        <v>3562.65</v>
      </c>
      <c r="Q205" s="51">
        <v>0.2</v>
      </c>
      <c r="R205" s="52">
        <v>0.14699999999999999</v>
      </c>
      <c r="S205" s="53">
        <f t="shared" si="12"/>
        <v>2431</v>
      </c>
      <c r="T205" s="12">
        <f t="shared" si="15"/>
        <v>2025.8333333333335</v>
      </c>
    </row>
    <row r="206" spans="3:20" ht="24" x14ac:dyDescent="0.25">
      <c r="C206" s="11">
        <v>200</v>
      </c>
      <c r="D206" s="9" t="s">
        <v>411</v>
      </c>
      <c r="E206" s="9" t="s">
        <v>17</v>
      </c>
      <c r="F206" s="9">
        <v>2</v>
      </c>
      <c r="G206" s="1">
        <v>44594</v>
      </c>
      <c r="H206" s="4">
        <v>223.56</v>
      </c>
      <c r="I206" s="11" t="s">
        <v>12</v>
      </c>
      <c r="J206" s="12">
        <v>130</v>
      </c>
      <c r="K206" s="11"/>
      <c r="L206" s="11" t="s">
        <v>412</v>
      </c>
      <c r="M206" s="11"/>
      <c r="N206" s="11"/>
      <c r="O206" s="12">
        <f t="shared" si="13"/>
        <v>130</v>
      </c>
      <c r="P206" s="12">
        <f t="shared" si="14"/>
        <v>260</v>
      </c>
      <c r="Q206" s="51">
        <v>0.2</v>
      </c>
      <c r="R206" s="52">
        <v>0.14699999999999999</v>
      </c>
      <c r="S206" s="53">
        <f t="shared" ref="S206:S269" si="16">ROUND(P206*(1-Q206)*(1-R206),0)</f>
        <v>177</v>
      </c>
      <c r="T206" s="12">
        <f t="shared" si="15"/>
        <v>147.5</v>
      </c>
    </row>
    <row r="207" spans="3:20" x14ac:dyDescent="0.25">
      <c r="C207" s="11">
        <v>201</v>
      </c>
      <c r="D207" s="9" t="s">
        <v>413</v>
      </c>
      <c r="E207" s="9" t="s">
        <v>17</v>
      </c>
      <c r="F207" s="9">
        <v>3</v>
      </c>
      <c r="G207" s="1">
        <v>44594</v>
      </c>
      <c r="H207" s="4">
        <v>354.69</v>
      </c>
      <c r="I207" s="11" t="s">
        <v>12</v>
      </c>
      <c r="J207" s="12">
        <v>2122.2800000000002</v>
      </c>
      <c r="K207" s="11"/>
      <c r="L207" s="11" t="s">
        <v>414</v>
      </c>
      <c r="M207" s="11"/>
      <c r="N207" s="11"/>
      <c r="O207" s="12">
        <f t="shared" si="13"/>
        <v>2122.2800000000002</v>
      </c>
      <c r="P207" s="12">
        <f t="shared" si="14"/>
        <v>6366.84</v>
      </c>
      <c r="Q207" s="51">
        <v>0.2</v>
      </c>
      <c r="R207" s="52">
        <v>0.14699999999999999</v>
      </c>
      <c r="S207" s="53">
        <f t="shared" si="16"/>
        <v>4345</v>
      </c>
      <c r="T207" s="12">
        <f t="shared" si="15"/>
        <v>3620.8333333333335</v>
      </c>
    </row>
    <row r="208" spans="3:20" ht="24" x14ac:dyDescent="0.25">
      <c r="C208" s="11">
        <v>202</v>
      </c>
      <c r="D208" s="9" t="s">
        <v>415</v>
      </c>
      <c r="E208" s="9" t="s">
        <v>17</v>
      </c>
      <c r="F208" s="9">
        <v>310</v>
      </c>
      <c r="G208" s="1">
        <v>44594</v>
      </c>
      <c r="H208" s="4">
        <v>11625</v>
      </c>
      <c r="I208" s="11" t="s">
        <v>12</v>
      </c>
      <c r="J208" s="12">
        <v>79</v>
      </c>
      <c r="K208" s="11"/>
      <c r="L208" s="11" t="s">
        <v>406</v>
      </c>
      <c r="M208" s="11"/>
      <c r="N208" s="11"/>
      <c r="O208" s="12">
        <f t="shared" si="13"/>
        <v>79</v>
      </c>
      <c r="P208" s="12">
        <f t="shared" si="14"/>
        <v>24490</v>
      </c>
      <c r="Q208" s="51">
        <v>0.2</v>
      </c>
      <c r="R208" s="52">
        <v>0.14699999999999999</v>
      </c>
      <c r="S208" s="53">
        <f t="shared" si="16"/>
        <v>16712</v>
      </c>
      <c r="T208" s="12">
        <f t="shared" si="15"/>
        <v>13926.666666666668</v>
      </c>
    </row>
    <row r="209" spans="3:20" ht="48" x14ac:dyDescent="0.25">
      <c r="C209" s="11">
        <v>203</v>
      </c>
      <c r="D209" s="9" t="s">
        <v>416</v>
      </c>
      <c r="E209" s="9" t="s">
        <v>17</v>
      </c>
      <c r="F209" s="9">
        <v>21</v>
      </c>
      <c r="G209" s="1">
        <v>43465</v>
      </c>
      <c r="H209" s="4">
        <v>394.59</v>
      </c>
      <c r="I209" s="11" t="s">
        <v>12</v>
      </c>
      <c r="J209" s="12">
        <v>17.23</v>
      </c>
      <c r="K209" s="11"/>
      <c r="L209" s="11" t="s">
        <v>417</v>
      </c>
      <c r="M209" s="11"/>
      <c r="N209" s="11"/>
      <c r="O209" s="12">
        <f t="shared" si="13"/>
        <v>17.23</v>
      </c>
      <c r="P209" s="12">
        <f t="shared" si="14"/>
        <v>361.83</v>
      </c>
      <c r="Q209" s="51">
        <v>0.2</v>
      </c>
      <c r="R209" s="52">
        <v>0.14699999999999999</v>
      </c>
      <c r="S209" s="53">
        <f t="shared" si="16"/>
        <v>247</v>
      </c>
      <c r="T209" s="12">
        <f t="shared" si="15"/>
        <v>205.83333333333334</v>
      </c>
    </row>
    <row r="210" spans="3:20" ht="48" x14ac:dyDescent="0.25">
      <c r="C210" s="11">
        <v>204</v>
      </c>
      <c r="D210" s="9" t="s">
        <v>418</v>
      </c>
      <c r="E210" s="9" t="s">
        <v>17</v>
      </c>
      <c r="F210" s="9">
        <v>50</v>
      </c>
      <c r="G210" s="1">
        <v>44594</v>
      </c>
      <c r="H210" s="4">
        <v>397.5</v>
      </c>
      <c r="I210" s="11" t="s">
        <v>12</v>
      </c>
      <c r="J210" s="12">
        <v>155.77000000000001</v>
      </c>
      <c r="K210" s="11"/>
      <c r="L210" s="11" t="s">
        <v>419</v>
      </c>
      <c r="M210" s="11"/>
      <c r="N210" s="11"/>
      <c r="O210" s="12">
        <f t="shared" si="13"/>
        <v>155.77000000000001</v>
      </c>
      <c r="P210" s="12">
        <f t="shared" si="14"/>
        <v>7788.5000000000009</v>
      </c>
      <c r="Q210" s="51">
        <v>0.2</v>
      </c>
      <c r="R210" s="52">
        <v>0.14699999999999999</v>
      </c>
      <c r="S210" s="53">
        <f t="shared" si="16"/>
        <v>5315</v>
      </c>
      <c r="T210" s="12">
        <f t="shared" si="15"/>
        <v>4429.166666666667</v>
      </c>
    </row>
    <row r="211" spans="3:20" ht="48" x14ac:dyDescent="0.25">
      <c r="C211" s="11">
        <v>205</v>
      </c>
      <c r="D211" s="9" t="s">
        <v>420</v>
      </c>
      <c r="E211" s="9" t="s">
        <v>17</v>
      </c>
      <c r="F211" s="9">
        <v>156</v>
      </c>
      <c r="G211" s="1">
        <v>44594</v>
      </c>
      <c r="H211" s="4">
        <v>873.8</v>
      </c>
      <c r="I211" s="11" t="s">
        <v>12</v>
      </c>
      <c r="J211" s="12">
        <v>50.39</v>
      </c>
      <c r="K211" s="11"/>
      <c r="L211" s="11" t="s">
        <v>421</v>
      </c>
      <c r="M211" s="11"/>
      <c r="N211" s="11"/>
      <c r="O211" s="12">
        <f t="shared" si="13"/>
        <v>50.39</v>
      </c>
      <c r="P211" s="12">
        <f t="shared" si="14"/>
        <v>7860.84</v>
      </c>
      <c r="Q211" s="51">
        <v>0.2</v>
      </c>
      <c r="R211" s="52">
        <v>0.14699999999999999</v>
      </c>
      <c r="S211" s="53">
        <f t="shared" si="16"/>
        <v>5364</v>
      </c>
      <c r="T211" s="12">
        <f t="shared" si="15"/>
        <v>4470</v>
      </c>
    </row>
    <row r="212" spans="3:20" x14ac:dyDescent="0.25">
      <c r="C212" s="11">
        <v>206</v>
      </c>
      <c r="D212" s="9" t="s">
        <v>422</v>
      </c>
      <c r="E212" s="9" t="s">
        <v>17</v>
      </c>
      <c r="F212" s="9">
        <v>102</v>
      </c>
      <c r="G212" s="1">
        <v>43465</v>
      </c>
      <c r="H212" s="4">
        <v>10667.3</v>
      </c>
      <c r="I212" s="11" t="s">
        <v>12</v>
      </c>
      <c r="J212" s="12">
        <v>220</v>
      </c>
      <c r="K212" s="11"/>
      <c r="L212" s="11" t="s">
        <v>423</v>
      </c>
      <c r="M212" s="11"/>
      <c r="N212" s="11"/>
      <c r="O212" s="12">
        <f t="shared" si="13"/>
        <v>220</v>
      </c>
      <c r="P212" s="12">
        <f t="shared" si="14"/>
        <v>22440</v>
      </c>
      <c r="Q212" s="51">
        <v>0.2</v>
      </c>
      <c r="R212" s="52">
        <v>0.14699999999999999</v>
      </c>
      <c r="S212" s="53">
        <f t="shared" si="16"/>
        <v>15313</v>
      </c>
      <c r="T212" s="12">
        <f t="shared" si="15"/>
        <v>12760.833333333334</v>
      </c>
    </row>
    <row r="213" spans="3:20" x14ac:dyDescent="0.25">
      <c r="C213" s="11">
        <v>207</v>
      </c>
      <c r="D213" s="9" t="s">
        <v>424</v>
      </c>
      <c r="E213" s="9" t="s">
        <v>17</v>
      </c>
      <c r="F213" s="9">
        <v>2</v>
      </c>
      <c r="G213" s="1">
        <v>44594</v>
      </c>
      <c r="H213" s="4">
        <v>67.040000000000006</v>
      </c>
      <c r="I213" s="11" t="s">
        <v>12</v>
      </c>
      <c r="J213" s="12">
        <v>350</v>
      </c>
      <c r="K213" s="11"/>
      <c r="L213" s="11" t="s">
        <v>425</v>
      </c>
      <c r="M213" s="11"/>
      <c r="N213" s="11"/>
      <c r="O213" s="12">
        <f t="shared" si="13"/>
        <v>350</v>
      </c>
      <c r="P213" s="12">
        <f t="shared" si="14"/>
        <v>700</v>
      </c>
      <c r="Q213" s="51">
        <v>0.2</v>
      </c>
      <c r="R213" s="52">
        <v>0.14699999999999999</v>
      </c>
      <c r="S213" s="53">
        <f t="shared" si="16"/>
        <v>478</v>
      </c>
      <c r="T213" s="12">
        <f t="shared" si="15"/>
        <v>398.33333333333337</v>
      </c>
    </row>
    <row r="214" spans="3:20" x14ac:dyDescent="0.25">
      <c r="C214" s="11">
        <v>208</v>
      </c>
      <c r="D214" s="9" t="s">
        <v>426</v>
      </c>
      <c r="E214" s="9" t="s">
        <v>17</v>
      </c>
      <c r="F214" s="9">
        <v>2</v>
      </c>
      <c r="G214" s="1">
        <v>44594</v>
      </c>
      <c r="H214" s="4">
        <v>646.84</v>
      </c>
      <c r="I214" s="11" t="s">
        <v>12</v>
      </c>
      <c r="J214" s="12">
        <v>350</v>
      </c>
      <c r="K214" s="11"/>
      <c r="L214" s="11" t="s">
        <v>427</v>
      </c>
      <c r="M214" s="11"/>
      <c r="N214" s="11"/>
      <c r="O214" s="12">
        <f t="shared" si="13"/>
        <v>350</v>
      </c>
      <c r="P214" s="12">
        <f t="shared" si="14"/>
        <v>700</v>
      </c>
      <c r="Q214" s="51">
        <v>0.2</v>
      </c>
      <c r="R214" s="52">
        <v>0.14699999999999999</v>
      </c>
      <c r="S214" s="53">
        <f t="shared" si="16"/>
        <v>478</v>
      </c>
      <c r="T214" s="12">
        <f t="shared" si="15"/>
        <v>398.33333333333337</v>
      </c>
    </row>
    <row r="215" spans="3:20" x14ac:dyDescent="0.25">
      <c r="C215" s="11">
        <v>209</v>
      </c>
      <c r="D215" s="9" t="s">
        <v>428</v>
      </c>
      <c r="E215" s="9" t="s">
        <v>17</v>
      </c>
      <c r="F215" s="9">
        <v>76</v>
      </c>
      <c r="G215" s="1">
        <v>43465</v>
      </c>
      <c r="H215" s="4">
        <v>8701.06</v>
      </c>
      <c r="I215" s="11" t="s">
        <v>12</v>
      </c>
      <c r="J215" s="12">
        <v>350</v>
      </c>
      <c r="K215" s="11"/>
      <c r="L215" s="11" t="s">
        <v>427</v>
      </c>
      <c r="M215" s="11"/>
      <c r="N215" s="11"/>
      <c r="O215" s="12">
        <f t="shared" si="13"/>
        <v>350</v>
      </c>
      <c r="P215" s="12">
        <f t="shared" si="14"/>
        <v>26600</v>
      </c>
      <c r="Q215" s="51">
        <v>0.2</v>
      </c>
      <c r="R215" s="52">
        <v>0.14699999999999999</v>
      </c>
      <c r="S215" s="53">
        <f t="shared" si="16"/>
        <v>18152</v>
      </c>
      <c r="T215" s="12">
        <f t="shared" si="15"/>
        <v>15126.666666666668</v>
      </c>
    </row>
    <row r="216" spans="3:20" x14ac:dyDescent="0.25">
      <c r="C216" s="11">
        <v>210</v>
      </c>
      <c r="D216" s="9" t="s">
        <v>429</v>
      </c>
      <c r="E216" s="9" t="s">
        <v>17</v>
      </c>
      <c r="F216" s="9">
        <v>2</v>
      </c>
      <c r="G216" s="1">
        <v>44594</v>
      </c>
      <c r="H216" s="4">
        <v>92.62</v>
      </c>
      <c r="I216" s="11" t="s">
        <v>12</v>
      </c>
      <c r="J216" s="12">
        <v>95</v>
      </c>
      <c r="K216" s="11"/>
      <c r="L216" s="11" t="s">
        <v>430</v>
      </c>
      <c r="M216" s="11"/>
      <c r="N216" s="11"/>
      <c r="O216" s="12">
        <f t="shared" si="13"/>
        <v>95</v>
      </c>
      <c r="P216" s="12">
        <f t="shared" si="14"/>
        <v>190</v>
      </c>
      <c r="Q216" s="51">
        <v>0.2</v>
      </c>
      <c r="R216" s="52">
        <v>0.14699999999999999</v>
      </c>
      <c r="S216" s="53">
        <f t="shared" si="16"/>
        <v>130</v>
      </c>
      <c r="T216" s="12">
        <f t="shared" si="15"/>
        <v>108.33333333333334</v>
      </c>
    </row>
    <row r="217" spans="3:20" ht="24" x14ac:dyDescent="0.25">
      <c r="C217" s="11">
        <v>211</v>
      </c>
      <c r="D217" s="9" t="s">
        <v>431</v>
      </c>
      <c r="E217" s="9" t="s">
        <v>17</v>
      </c>
      <c r="F217" s="9">
        <v>40</v>
      </c>
      <c r="G217" s="1">
        <v>44594</v>
      </c>
      <c r="H217" s="4">
        <v>3420.4</v>
      </c>
      <c r="I217" s="11" t="s">
        <v>12</v>
      </c>
      <c r="J217" s="12">
        <v>266.10000000000002</v>
      </c>
      <c r="K217" s="11"/>
      <c r="L217" s="11" t="s">
        <v>20</v>
      </c>
      <c r="M217" s="11"/>
      <c r="N217" s="11"/>
      <c r="O217" s="12">
        <f t="shared" si="13"/>
        <v>266.10000000000002</v>
      </c>
      <c r="P217" s="12">
        <f t="shared" si="14"/>
        <v>10644</v>
      </c>
      <c r="Q217" s="51">
        <v>0.2</v>
      </c>
      <c r="R217" s="52">
        <v>0.14699999999999999</v>
      </c>
      <c r="S217" s="53">
        <f t="shared" si="16"/>
        <v>7263</v>
      </c>
      <c r="T217" s="12">
        <f t="shared" si="15"/>
        <v>6052.5</v>
      </c>
    </row>
    <row r="218" spans="3:20" ht="24" x14ac:dyDescent="0.25">
      <c r="C218" s="11">
        <v>212</v>
      </c>
      <c r="D218" s="9" t="s">
        <v>432</v>
      </c>
      <c r="E218" s="9" t="s">
        <v>17</v>
      </c>
      <c r="F218" s="9">
        <v>122</v>
      </c>
      <c r="G218" s="1">
        <v>43579</v>
      </c>
      <c r="H218" s="4">
        <v>1727.79</v>
      </c>
      <c r="I218" s="11" t="s">
        <v>12</v>
      </c>
      <c r="J218" s="12">
        <v>37.89</v>
      </c>
      <c r="K218" s="11"/>
      <c r="L218" s="11" t="s">
        <v>433</v>
      </c>
      <c r="M218" s="11"/>
      <c r="N218" s="11"/>
      <c r="O218" s="12">
        <f t="shared" si="13"/>
        <v>37.89</v>
      </c>
      <c r="P218" s="12">
        <f t="shared" si="14"/>
        <v>4622.58</v>
      </c>
      <c r="Q218" s="51">
        <v>0.2</v>
      </c>
      <c r="R218" s="52">
        <v>0.14699999999999999</v>
      </c>
      <c r="S218" s="53">
        <f t="shared" si="16"/>
        <v>3154</v>
      </c>
      <c r="T218" s="12">
        <f t="shared" si="15"/>
        <v>2628.3333333333335</v>
      </c>
    </row>
    <row r="219" spans="3:20" x14ac:dyDescent="0.25">
      <c r="C219" s="11">
        <v>213</v>
      </c>
      <c r="D219" s="9" t="s">
        <v>434</v>
      </c>
      <c r="E219" s="9" t="s">
        <v>17</v>
      </c>
      <c r="F219" s="9">
        <v>7</v>
      </c>
      <c r="G219" s="1">
        <v>44594</v>
      </c>
      <c r="H219" s="4">
        <v>2543.31</v>
      </c>
      <c r="I219" s="11" t="s">
        <v>12</v>
      </c>
      <c r="J219" s="12">
        <v>2697</v>
      </c>
      <c r="K219" s="11"/>
      <c r="L219" s="11" t="s">
        <v>435</v>
      </c>
      <c r="M219" s="11"/>
      <c r="N219" s="11"/>
      <c r="O219" s="12">
        <f t="shared" si="13"/>
        <v>2697</v>
      </c>
      <c r="P219" s="12">
        <f t="shared" si="14"/>
        <v>18879</v>
      </c>
      <c r="Q219" s="51">
        <v>0.2</v>
      </c>
      <c r="R219" s="52">
        <v>0.14699999999999999</v>
      </c>
      <c r="S219" s="53">
        <f t="shared" si="16"/>
        <v>12883</v>
      </c>
      <c r="T219" s="12">
        <f t="shared" si="15"/>
        <v>10735.833333333334</v>
      </c>
    </row>
    <row r="220" spans="3:20" ht="48" x14ac:dyDescent="0.25">
      <c r="C220" s="11">
        <v>214</v>
      </c>
      <c r="D220" s="9" t="s">
        <v>436</v>
      </c>
      <c r="E220" s="9" t="s">
        <v>17</v>
      </c>
      <c r="F220" s="9">
        <v>19</v>
      </c>
      <c r="G220" s="1">
        <v>43465</v>
      </c>
      <c r="H220" s="4">
        <v>6904.8</v>
      </c>
      <c r="I220" s="11" t="s">
        <v>12</v>
      </c>
      <c r="J220" s="12">
        <v>260.13</v>
      </c>
      <c r="K220" s="11"/>
      <c r="L220" s="11" t="s">
        <v>437</v>
      </c>
      <c r="M220" s="11"/>
      <c r="N220" s="11"/>
      <c r="O220" s="12">
        <f t="shared" si="13"/>
        <v>260.13</v>
      </c>
      <c r="P220" s="12">
        <f t="shared" si="14"/>
        <v>4942.47</v>
      </c>
      <c r="Q220" s="51">
        <v>0.2</v>
      </c>
      <c r="R220" s="52">
        <v>0.14699999999999999</v>
      </c>
      <c r="S220" s="53">
        <f t="shared" si="16"/>
        <v>3373</v>
      </c>
      <c r="T220" s="12">
        <f t="shared" si="15"/>
        <v>2810.8333333333335</v>
      </c>
    </row>
    <row r="221" spans="3:20" ht="24" x14ac:dyDescent="0.25">
      <c r="C221" s="11">
        <v>215</v>
      </c>
      <c r="D221" s="9" t="s">
        <v>438</v>
      </c>
      <c r="E221" s="9" t="s">
        <v>11</v>
      </c>
      <c r="F221" s="9">
        <v>20</v>
      </c>
      <c r="G221" s="1">
        <v>44594</v>
      </c>
      <c r="H221" s="4">
        <v>38140</v>
      </c>
      <c r="I221" s="11" t="s">
        <v>12</v>
      </c>
      <c r="J221" s="12">
        <v>19</v>
      </c>
      <c r="K221" s="11"/>
      <c r="L221" s="11" t="s">
        <v>439</v>
      </c>
      <c r="M221" s="11"/>
      <c r="N221" s="11"/>
      <c r="O221" s="12">
        <f t="shared" si="13"/>
        <v>19</v>
      </c>
      <c r="P221" s="12">
        <f t="shared" si="14"/>
        <v>380</v>
      </c>
      <c r="Q221" s="51">
        <v>0.2</v>
      </c>
      <c r="R221" s="52">
        <v>0.14699999999999999</v>
      </c>
      <c r="S221" s="53">
        <f t="shared" si="16"/>
        <v>259</v>
      </c>
      <c r="T221" s="12">
        <f t="shared" si="15"/>
        <v>215.83333333333334</v>
      </c>
    </row>
    <row r="222" spans="3:20" x14ac:dyDescent="0.25">
      <c r="C222" s="11">
        <v>216</v>
      </c>
      <c r="D222" s="9" t="s">
        <v>440</v>
      </c>
      <c r="E222" s="9" t="s">
        <v>17</v>
      </c>
      <c r="F222" s="9">
        <v>92</v>
      </c>
      <c r="G222" s="1">
        <v>44594</v>
      </c>
      <c r="H222" s="4">
        <v>76055.759999999995</v>
      </c>
      <c r="I222" s="11" t="s">
        <v>12</v>
      </c>
      <c r="J222" s="12"/>
      <c r="K222" s="11"/>
      <c r="L222" s="11"/>
      <c r="M222" s="11">
        <v>2022</v>
      </c>
      <c r="N222" s="11">
        <f>Индексы!AC28</f>
        <v>0.97</v>
      </c>
      <c r="O222" s="11"/>
      <c r="P222" s="12">
        <f>H222*N222*1.2</f>
        <v>88528.904639999993</v>
      </c>
      <c r="Q222" s="51">
        <v>0.2</v>
      </c>
      <c r="R222" s="52">
        <v>0.14699999999999999</v>
      </c>
      <c r="S222" s="53">
        <f t="shared" si="16"/>
        <v>60412</v>
      </c>
      <c r="T222" s="12">
        <f t="shared" si="15"/>
        <v>50343.333333333336</v>
      </c>
    </row>
    <row r="223" spans="3:20" x14ac:dyDescent="0.25">
      <c r="C223" s="11">
        <v>217</v>
      </c>
      <c r="D223" s="9" t="s">
        <v>441</v>
      </c>
      <c r="E223" s="9" t="s">
        <v>17</v>
      </c>
      <c r="F223" s="9">
        <v>200</v>
      </c>
      <c r="G223" s="1">
        <v>44594</v>
      </c>
      <c r="H223" s="4">
        <v>16096</v>
      </c>
      <c r="I223" s="11" t="s">
        <v>12</v>
      </c>
      <c r="J223" s="12"/>
      <c r="K223" s="11"/>
      <c r="L223" s="11"/>
      <c r="M223" s="11">
        <v>2022</v>
      </c>
      <c r="N223" s="11">
        <f>N222</f>
        <v>0.97</v>
      </c>
      <c r="O223" s="11"/>
      <c r="P223" s="12">
        <f>H223*N223*1.2</f>
        <v>18735.743999999999</v>
      </c>
      <c r="Q223" s="51">
        <v>0.2</v>
      </c>
      <c r="R223" s="52">
        <v>0.14699999999999999</v>
      </c>
      <c r="S223" s="53">
        <f t="shared" si="16"/>
        <v>12785</v>
      </c>
      <c r="T223" s="12">
        <f t="shared" si="15"/>
        <v>10654.166666666668</v>
      </c>
    </row>
    <row r="224" spans="3:20" ht="24" x14ac:dyDescent="0.25">
      <c r="C224" s="11">
        <v>218</v>
      </c>
      <c r="D224" s="9" t="s">
        <v>442</v>
      </c>
      <c r="E224" s="9" t="s">
        <v>17</v>
      </c>
      <c r="F224" s="9">
        <v>2</v>
      </c>
      <c r="G224" s="1">
        <v>44594</v>
      </c>
      <c r="H224" s="4">
        <v>2446</v>
      </c>
      <c r="I224" s="11" t="s">
        <v>12</v>
      </c>
      <c r="J224" s="12">
        <v>6608</v>
      </c>
      <c r="K224" s="11"/>
      <c r="L224" s="11" t="s">
        <v>443</v>
      </c>
      <c r="M224" s="11"/>
      <c r="N224" s="11"/>
      <c r="O224" s="12">
        <f t="shared" si="13"/>
        <v>6608</v>
      </c>
      <c r="P224" s="12">
        <f t="shared" si="14"/>
        <v>13216</v>
      </c>
      <c r="Q224" s="51">
        <v>0.2</v>
      </c>
      <c r="R224" s="52">
        <v>0.14699999999999999</v>
      </c>
      <c r="S224" s="53">
        <f t="shared" si="16"/>
        <v>9019</v>
      </c>
      <c r="T224" s="12">
        <f t="shared" si="15"/>
        <v>7515.8333333333339</v>
      </c>
    </row>
    <row r="225" spans="3:20" ht="24" x14ac:dyDescent="0.25">
      <c r="C225" s="11">
        <v>219</v>
      </c>
      <c r="D225" s="9" t="s">
        <v>444</v>
      </c>
      <c r="E225" s="9" t="s">
        <v>17</v>
      </c>
      <c r="F225" s="9">
        <v>20</v>
      </c>
      <c r="G225" s="1">
        <v>44594</v>
      </c>
      <c r="H225" s="4">
        <v>2757</v>
      </c>
      <c r="I225" s="11" t="s">
        <v>12</v>
      </c>
      <c r="J225" s="12">
        <v>590</v>
      </c>
      <c r="K225" s="11"/>
      <c r="L225" s="11" t="s">
        <v>445</v>
      </c>
      <c r="M225" s="11"/>
      <c r="N225" s="11"/>
      <c r="O225" s="12">
        <f t="shared" si="13"/>
        <v>590</v>
      </c>
      <c r="P225" s="12">
        <f t="shared" si="14"/>
        <v>11800</v>
      </c>
      <c r="Q225" s="51">
        <v>0.2</v>
      </c>
      <c r="R225" s="52">
        <v>0.14699999999999999</v>
      </c>
      <c r="S225" s="53">
        <f t="shared" si="16"/>
        <v>8052</v>
      </c>
      <c r="T225" s="12">
        <f t="shared" si="15"/>
        <v>6710</v>
      </c>
    </row>
    <row r="226" spans="3:20" ht="24" x14ac:dyDescent="0.25">
      <c r="C226" s="11">
        <v>220</v>
      </c>
      <c r="D226" s="9" t="s">
        <v>446</v>
      </c>
      <c r="E226" s="9" t="s">
        <v>17</v>
      </c>
      <c r="F226" s="9">
        <v>1</v>
      </c>
      <c r="G226" s="3"/>
      <c r="H226" s="5">
        <v>16448</v>
      </c>
      <c r="I226" s="11" t="s">
        <v>12</v>
      </c>
      <c r="J226" s="12">
        <v>49847</v>
      </c>
      <c r="K226" s="11"/>
      <c r="L226" s="11" t="s">
        <v>447</v>
      </c>
      <c r="M226" s="11"/>
      <c r="N226" s="11"/>
      <c r="O226" s="12">
        <f t="shared" si="13"/>
        <v>49847</v>
      </c>
      <c r="P226" s="12">
        <f t="shared" si="14"/>
        <v>49847</v>
      </c>
      <c r="Q226" s="51">
        <v>0.2</v>
      </c>
      <c r="R226" s="52">
        <v>0.14699999999999999</v>
      </c>
      <c r="S226" s="53">
        <f t="shared" si="16"/>
        <v>34016</v>
      </c>
      <c r="T226" s="12">
        <f t="shared" si="15"/>
        <v>28346.666666666668</v>
      </c>
    </row>
    <row r="227" spans="3:20" ht="60" x14ac:dyDescent="0.25">
      <c r="C227" s="11">
        <v>221</v>
      </c>
      <c r="D227" s="9" t="s">
        <v>448</v>
      </c>
      <c r="E227" s="9" t="s">
        <v>17</v>
      </c>
      <c r="F227" s="9">
        <v>1</v>
      </c>
      <c r="G227" s="3"/>
      <c r="H227" s="5">
        <v>40492</v>
      </c>
      <c r="I227" s="11" t="s">
        <v>12</v>
      </c>
      <c r="J227" s="12">
        <v>40536</v>
      </c>
      <c r="K227" s="11"/>
      <c r="L227" s="11" t="s">
        <v>449</v>
      </c>
      <c r="M227" s="11"/>
      <c r="N227" s="11"/>
      <c r="O227" s="12">
        <f t="shared" si="13"/>
        <v>40536</v>
      </c>
      <c r="P227" s="12">
        <f t="shared" si="14"/>
        <v>40536</v>
      </c>
      <c r="Q227" s="51">
        <v>0.2</v>
      </c>
      <c r="R227" s="52">
        <v>0.14699999999999999</v>
      </c>
      <c r="S227" s="53">
        <f t="shared" si="16"/>
        <v>27662</v>
      </c>
      <c r="T227" s="12">
        <f t="shared" si="15"/>
        <v>23051.666666666668</v>
      </c>
    </row>
    <row r="228" spans="3:20" x14ac:dyDescent="0.25">
      <c r="C228" s="11">
        <v>222</v>
      </c>
      <c r="D228" s="9" t="s">
        <v>450</v>
      </c>
      <c r="E228" s="9" t="s">
        <v>17</v>
      </c>
      <c r="F228" s="9">
        <v>1</v>
      </c>
      <c r="G228" s="3"/>
      <c r="H228" s="5">
        <v>5085</v>
      </c>
      <c r="I228" s="11" t="s">
        <v>12</v>
      </c>
      <c r="J228" s="12">
        <v>325200</v>
      </c>
      <c r="K228" s="11"/>
      <c r="L228" s="11" t="s">
        <v>451</v>
      </c>
      <c r="M228" s="11"/>
      <c r="N228" s="11"/>
      <c r="O228" s="12">
        <f t="shared" si="13"/>
        <v>325200</v>
      </c>
      <c r="P228" s="12">
        <f t="shared" si="14"/>
        <v>325200</v>
      </c>
      <c r="Q228" s="51">
        <v>0.2</v>
      </c>
      <c r="R228" s="52">
        <v>0.14699999999999999</v>
      </c>
      <c r="S228" s="53">
        <f t="shared" si="16"/>
        <v>221916</v>
      </c>
      <c r="T228" s="12">
        <f t="shared" si="15"/>
        <v>184930</v>
      </c>
    </row>
    <row r="229" spans="3:20" ht="60" x14ac:dyDescent="0.25">
      <c r="C229" s="11">
        <v>223</v>
      </c>
      <c r="D229" s="9" t="s">
        <v>452</v>
      </c>
      <c r="E229" s="9" t="s">
        <v>17</v>
      </c>
      <c r="F229" s="9">
        <v>2</v>
      </c>
      <c r="G229" s="1">
        <v>44594</v>
      </c>
      <c r="H229" s="4">
        <v>3955</v>
      </c>
      <c r="I229" s="11" t="s">
        <v>12</v>
      </c>
      <c r="J229" s="12">
        <v>4543</v>
      </c>
      <c r="K229" s="11"/>
      <c r="L229" s="11" t="s">
        <v>453</v>
      </c>
      <c r="M229" s="11"/>
      <c r="N229" s="11"/>
      <c r="O229" s="12">
        <f t="shared" si="13"/>
        <v>4543</v>
      </c>
      <c r="P229" s="12">
        <f t="shared" si="14"/>
        <v>9086</v>
      </c>
      <c r="Q229" s="51">
        <v>0.2</v>
      </c>
      <c r="R229" s="52">
        <v>0.14699999999999999</v>
      </c>
      <c r="S229" s="53">
        <f t="shared" si="16"/>
        <v>6200</v>
      </c>
      <c r="T229" s="12">
        <f t="shared" si="15"/>
        <v>5166.666666666667</v>
      </c>
    </row>
    <row r="230" spans="3:20" x14ac:dyDescent="0.25">
      <c r="C230" s="11">
        <v>224</v>
      </c>
      <c r="D230" s="9" t="s">
        <v>454</v>
      </c>
      <c r="E230" s="9" t="s">
        <v>17</v>
      </c>
      <c r="F230" s="9">
        <v>4</v>
      </c>
      <c r="G230" s="1">
        <v>44594</v>
      </c>
      <c r="H230" s="4">
        <v>13712</v>
      </c>
      <c r="I230" s="11" t="s">
        <v>12</v>
      </c>
      <c r="J230" s="12">
        <v>435.58</v>
      </c>
      <c r="K230" s="11"/>
      <c r="L230" s="11" t="s">
        <v>455</v>
      </c>
      <c r="M230" s="11"/>
      <c r="N230" s="11"/>
      <c r="O230" s="12">
        <f t="shared" si="13"/>
        <v>435.58</v>
      </c>
      <c r="P230" s="12">
        <f t="shared" si="14"/>
        <v>1742.32</v>
      </c>
      <c r="Q230" s="51">
        <v>0.2</v>
      </c>
      <c r="R230" s="52">
        <v>0.14699999999999999</v>
      </c>
      <c r="S230" s="53">
        <f t="shared" si="16"/>
        <v>1189</v>
      </c>
      <c r="T230" s="12">
        <f t="shared" si="15"/>
        <v>990.83333333333337</v>
      </c>
    </row>
    <row r="231" spans="3:20" x14ac:dyDescent="0.25">
      <c r="C231" s="11">
        <v>225</v>
      </c>
      <c r="D231" s="9" t="s">
        <v>456</v>
      </c>
      <c r="E231" s="9" t="s">
        <v>17</v>
      </c>
      <c r="F231" s="9">
        <v>1</v>
      </c>
      <c r="G231" s="1">
        <v>44594</v>
      </c>
      <c r="H231" s="4">
        <v>518</v>
      </c>
      <c r="I231" s="11" t="s">
        <v>12</v>
      </c>
      <c r="J231" s="12">
        <v>2246</v>
      </c>
      <c r="K231" s="11"/>
      <c r="L231" s="11" t="s">
        <v>457</v>
      </c>
      <c r="M231" s="11"/>
      <c r="N231" s="11"/>
      <c r="O231" s="12">
        <f t="shared" si="13"/>
        <v>2246</v>
      </c>
      <c r="P231" s="12">
        <f t="shared" si="14"/>
        <v>2246</v>
      </c>
      <c r="Q231" s="51">
        <v>0.2</v>
      </c>
      <c r="R231" s="52">
        <v>0.14699999999999999</v>
      </c>
      <c r="S231" s="53">
        <f t="shared" si="16"/>
        <v>1533</v>
      </c>
      <c r="T231" s="12">
        <f t="shared" si="15"/>
        <v>1277.5</v>
      </c>
    </row>
    <row r="232" spans="3:20" ht="24" x14ac:dyDescent="0.25">
      <c r="C232" s="11">
        <v>226</v>
      </c>
      <c r="D232" s="9" t="s">
        <v>458</v>
      </c>
      <c r="E232" s="9" t="s">
        <v>17</v>
      </c>
      <c r="F232" s="9">
        <v>2</v>
      </c>
      <c r="G232" s="1">
        <v>44594</v>
      </c>
      <c r="H232" s="4">
        <v>3296.06</v>
      </c>
      <c r="I232" s="11" t="s">
        <v>12</v>
      </c>
      <c r="J232" s="12">
        <v>2096.4899999999998</v>
      </c>
      <c r="K232" s="11"/>
      <c r="L232" s="11" t="s">
        <v>459</v>
      </c>
      <c r="M232" s="11"/>
      <c r="N232" s="11"/>
      <c r="O232" s="12">
        <f t="shared" si="13"/>
        <v>2096.4899999999998</v>
      </c>
      <c r="P232" s="12">
        <f t="shared" si="14"/>
        <v>4192.9799999999996</v>
      </c>
      <c r="Q232" s="51">
        <v>0.2</v>
      </c>
      <c r="R232" s="52">
        <v>0.14699999999999999</v>
      </c>
      <c r="S232" s="53">
        <f t="shared" si="16"/>
        <v>2861</v>
      </c>
      <c r="T232" s="12">
        <f t="shared" si="15"/>
        <v>2384.166666666667</v>
      </c>
    </row>
    <row r="233" spans="3:20" ht="84" x14ac:dyDescent="0.25">
      <c r="C233" s="11">
        <v>227</v>
      </c>
      <c r="D233" s="9" t="s">
        <v>460</v>
      </c>
      <c r="E233" s="9" t="s">
        <v>11</v>
      </c>
      <c r="F233" s="9">
        <v>1</v>
      </c>
      <c r="G233" s="1">
        <v>44594</v>
      </c>
      <c r="H233" s="4">
        <v>448.74</v>
      </c>
      <c r="I233" s="11" t="s">
        <v>12</v>
      </c>
      <c r="J233" s="12">
        <v>647</v>
      </c>
      <c r="K233" s="11"/>
      <c r="L233" s="11" t="s">
        <v>461</v>
      </c>
      <c r="M233" s="11"/>
      <c r="N233" s="11"/>
      <c r="O233" s="12">
        <f t="shared" si="13"/>
        <v>647</v>
      </c>
      <c r="P233" s="12">
        <f t="shared" si="14"/>
        <v>647</v>
      </c>
      <c r="Q233" s="51">
        <v>0.2</v>
      </c>
      <c r="R233" s="52">
        <v>0.14699999999999999</v>
      </c>
      <c r="S233" s="53">
        <f t="shared" si="16"/>
        <v>442</v>
      </c>
      <c r="T233" s="12">
        <f t="shared" si="15"/>
        <v>368.33333333333337</v>
      </c>
    </row>
    <row r="234" spans="3:20" x14ac:dyDescent="0.25">
      <c r="C234" s="11">
        <v>228</v>
      </c>
      <c r="D234" s="9" t="s">
        <v>462</v>
      </c>
      <c r="E234" s="9" t="s">
        <v>11</v>
      </c>
      <c r="F234" s="9">
        <v>5</v>
      </c>
      <c r="G234" s="1">
        <v>44594</v>
      </c>
      <c r="H234" s="4">
        <v>2976.25</v>
      </c>
      <c r="I234" s="11" t="s">
        <v>12</v>
      </c>
      <c r="J234" s="12">
        <v>1554</v>
      </c>
      <c r="K234" s="11"/>
      <c r="L234" s="11" t="s">
        <v>463</v>
      </c>
      <c r="M234" s="11"/>
      <c r="N234" s="11"/>
      <c r="O234" s="12">
        <f t="shared" si="13"/>
        <v>1554</v>
      </c>
      <c r="P234" s="12">
        <f t="shared" si="14"/>
        <v>7770</v>
      </c>
      <c r="Q234" s="51">
        <v>0.2</v>
      </c>
      <c r="R234" s="52">
        <v>0.14699999999999999</v>
      </c>
      <c r="S234" s="53">
        <f t="shared" si="16"/>
        <v>5302</v>
      </c>
      <c r="T234" s="12">
        <f t="shared" si="15"/>
        <v>4418.3333333333339</v>
      </c>
    </row>
    <row r="235" spans="3:20" x14ac:dyDescent="0.25">
      <c r="C235" s="11">
        <v>229</v>
      </c>
      <c r="D235" s="9" t="s">
        <v>464</v>
      </c>
      <c r="E235" s="9" t="s">
        <v>17</v>
      </c>
      <c r="F235" s="9">
        <v>1</v>
      </c>
      <c r="G235" s="1">
        <v>44594</v>
      </c>
      <c r="H235" s="4">
        <v>525</v>
      </c>
      <c r="I235" s="11" t="s">
        <v>12</v>
      </c>
      <c r="J235" s="12">
        <v>340</v>
      </c>
      <c r="K235" s="11"/>
      <c r="L235" s="11" t="s">
        <v>465</v>
      </c>
      <c r="M235" s="11"/>
      <c r="N235" s="11"/>
      <c r="O235" s="12">
        <f t="shared" si="13"/>
        <v>340</v>
      </c>
      <c r="P235" s="12">
        <f t="shared" si="14"/>
        <v>340</v>
      </c>
      <c r="Q235" s="51">
        <v>0.2</v>
      </c>
      <c r="R235" s="52">
        <v>0.14699999999999999</v>
      </c>
      <c r="S235" s="53">
        <f t="shared" si="16"/>
        <v>232</v>
      </c>
      <c r="T235" s="12">
        <f t="shared" si="15"/>
        <v>193.33333333333334</v>
      </c>
    </row>
    <row r="236" spans="3:20" x14ac:dyDescent="0.25">
      <c r="C236" s="11">
        <v>230</v>
      </c>
      <c r="D236" s="9" t="s">
        <v>466</v>
      </c>
      <c r="E236" s="9" t="s">
        <v>17</v>
      </c>
      <c r="F236" s="9">
        <v>4</v>
      </c>
      <c r="G236" s="1">
        <v>44594</v>
      </c>
      <c r="H236" s="4">
        <v>23756</v>
      </c>
      <c r="I236" s="11" t="s">
        <v>12</v>
      </c>
      <c r="J236" s="12">
        <v>1150.8</v>
      </c>
      <c r="K236" s="11"/>
      <c r="L236" s="11" t="s">
        <v>467</v>
      </c>
      <c r="M236" s="11"/>
      <c r="N236" s="11"/>
      <c r="O236" s="12">
        <f t="shared" si="13"/>
        <v>1150.8</v>
      </c>
      <c r="P236" s="12">
        <f t="shared" si="14"/>
        <v>4603.2</v>
      </c>
      <c r="Q236" s="51">
        <v>0.2</v>
      </c>
      <c r="R236" s="52">
        <v>0.14699999999999999</v>
      </c>
      <c r="S236" s="53">
        <f t="shared" si="16"/>
        <v>3141</v>
      </c>
      <c r="T236" s="12">
        <f t="shared" si="15"/>
        <v>2617.5</v>
      </c>
    </row>
    <row r="237" spans="3:20" x14ac:dyDescent="0.25">
      <c r="C237" s="11">
        <v>231</v>
      </c>
      <c r="D237" s="9" t="s">
        <v>468</v>
      </c>
      <c r="E237" s="9" t="s">
        <v>17</v>
      </c>
      <c r="F237" s="9">
        <v>25</v>
      </c>
      <c r="G237" s="1">
        <v>44594</v>
      </c>
      <c r="H237" s="4">
        <v>1556.48</v>
      </c>
      <c r="I237" s="11" t="s">
        <v>12</v>
      </c>
      <c r="J237" s="12">
        <v>22.91</v>
      </c>
      <c r="K237" s="11"/>
      <c r="L237" s="11" t="s">
        <v>469</v>
      </c>
      <c r="M237" s="11"/>
      <c r="N237" s="11"/>
      <c r="O237" s="12">
        <f t="shared" si="13"/>
        <v>22.91</v>
      </c>
      <c r="P237" s="12">
        <f t="shared" si="14"/>
        <v>572.75</v>
      </c>
      <c r="Q237" s="51">
        <v>0.2</v>
      </c>
      <c r="R237" s="52">
        <v>0.14699999999999999</v>
      </c>
      <c r="S237" s="53">
        <f t="shared" si="16"/>
        <v>391</v>
      </c>
      <c r="T237" s="12">
        <f t="shared" si="15"/>
        <v>325.83333333333337</v>
      </c>
    </row>
    <row r="238" spans="3:20" x14ac:dyDescent="0.25">
      <c r="C238" s="11">
        <v>232</v>
      </c>
      <c r="D238" s="9" t="s">
        <v>470</v>
      </c>
      <c r="E238" s="9" t="s">
        <v>17</v>
      </c>
      <c r="F238" s="9">
        <v>38</v>
      </c>
      <c r="G238" s="1">
        <v>44594</v>
      </c>
      <c r="H238" s="4">
        <v>387</v>
      </c>
      <c r="I238" s="11" t="s">
        <v>12</v>
      </c>
      <c r="J238" s="12">
        <v>35.299999999999997</v>
      </c>
      <c r="K238" s="11"/>
      <c r="L238" s="11" t="s">
        <v>471</v>
      </c>
      <c r="M238" s="11"/>
      <c r="N238" s="11"/>
      <c r="O238" s="12">
        <f t="shared" si="13"/>
        <v>35.299999999999997</v>
      </c>
      <c r="P238" s="12">
        <f t="shared" si="14"/>
        <v>1341.3999999999999</v>
      </c>
      <c r="Q238" s="51">
        <v>0.2</v>
      </c>
      <c r="R238" s="52">
        <v>0.14699999999999999</v>
      </c>
      <c r="S238" s="53">
        <f t="shared" si="16"/>
        <v>915</v>
      </c>
      <c r="T238" s="12">
        <f t="shared" si="15"/>
        <v>762.5</v>
      </c>
    </row>
    <row r="239" spans="3:20" ht="24" x14ac:dyDescent="0.25">
      <c r="C239" s="11">
        <v>233</v>
      </c>
      <c r="D239" s="9" t="s">
        <v>472</v>
      </c>
      <c r="E239" s="9" t="s">
        <v>17</v>
      </c>
      <c r="F239" s="9">
        <v>24</v>
      </c>
      <c r="G239" s="1">
        <v>44594</v>
      </c>
      <c r="H239" s="4">
        <v>940.08</v>
      </c>
      <c r="I239" s="11" t="s">
        <v>12</v>
      </c>
      <c r="J239" s="12">
        <v>106.88</v>
      </c>
      <c r="K239" s="11"/>
      <c r="L239" s="11" t="s">
        <v>473</v>
      </c>
      <c r="M239" s="11"/>
      <c r="N239" s="11"/>
      <c r="O239" s="12">
        <f t="shared" si="13"/>
        <v>106.88</v>
      </c>
      <c r="P239" s="12">
        <f t="shared" si="14"/>
        <v>2565.12</v>
      </c>
      <c r="Q239" s="51">
        <v>0.2</v>
      </c>
      <c r="R239" s="52">
        <v>0.14699999999999999</v>
      </c>
      <c r="S239" s="53">
        <f t="shared" si="16"/>
        <v>1750</v>
      </c>
      <c r="T239" s="12">
        <f t="shared" si="15"/>
        <v>1458.3333333333335</v>
      </c>
    </row>
    <row r="240" spans="3:20" x14ac:dyDescent="0.25">
      <c r="C240" s="11">
        <v>234</v>
      </c>
      <c r="D240" s="9" t="s">
        <v>474</v>
      </c>
      <c r="E240" s="9" t="s">
        <v>17</v>
      </c>
      <c r="F240" s="9">
        <v>6</v>
      </c>
      <c r="G240" s="1">
        <v>44594</v>
      </c>
      <c r="H240" s="4">
        <v>1488</v>
      </c>
      <c r="I240" s="11" t="s">
        <v>12</v>
      </c>
      <c r="J240" s="12">
        <v>155.55000000000001</v>
      </c>
      <c r="K240" s="11"/>
      <c r="L240" s="11" t="s">
        <v>475</v>
      </c>
      <c r="M240" s="11"/>
      <c r="N240" s="11"/>
      <c r="O240" s="12">
        <f t="shared" si="13"/>
        <v>155.55000000000001</v>
      </c>
      <c r="P240" s="12">
        <f t="shared" si="14"/>
        <v>933.30000000000007</v>
      </c>
      <c r="Q240" s="51">
        <v>0.2</v>
      </c>
      <c r="R240" s="52">
        <v>0.14699999999999999</v>
      </c>
      <c r="S240" s="53">
        <f t="shared" si="16"/>
        <v>637</v>
      </c>
      <c r="T240" s="12">
        <f t="shared" si="15"/>
        <v>530.83333333333337</v>
      </c>
    </row>
    <row r="241" spans="3:20" ht="24" x14ac:dyDescent="0.25">
      <c r="C241" s="11">
        <v>235</v>
      </c>
      <c r="D241" s="9" t="s">
        <v>476</v>
      </c>
      <c r="E241" s="9" t="s">
        <v>11</v>
      </c>
      <c r="F241" s="9">
        <v>4</v>
      </c>
      <c r="G241" s="1">
        <v>43465</v>
      </c>
      <c r="H241" s="5">
        <v>45144.2</v>
      </c>
      <c r="I241" s="11" t="s">
        <v>12</v>
      </c>
      <c r="J241" s="12">
        <v>22139</v>
      </c>
      <c r="K241" s="11"/>
      <c r="L241" s="11" t="s">
        <v>477</v>
      </c>
      <c r="M241" s="11"/>
      <c r="N241" s="11"/>
      <c r="O241" s="12">
        <f t="shared" si="13"/>
        <v>22139</v>
      </c>
      <c r="P241" s="12">
        <f t="shared" si="14"/>
        <v>88556</v>
      </c>
      <c r="Q241" s="51">
        <v>0.2</v>
      </c>
      <c r="R241" s="52">
        <v>0.14699999999999999</v>
      </c>
      <c r="S241" s="53">
        <f t="shared" si="16"/>
        <v>60431</v>
      </c>
      <c r="T241" s="12">
        <f t="shared" si="15"/>
        <v>50359.166666666672</v>
      </c>
    </row>
    <row r="242" spans="3:20" x14ac:dyDescent="0.25">
      <c r="C242" s="11">
        <v>236</v>
      </c>
      <c r="D242" s="9" t="s">
        <v>478</v>
      </c>
      <c r="E242" s="9" t="s">
        <v>17</v>
      </c>
      <c r="F242" s="9">
        <v>4</v>
      </c>
      <c r="G242" s="1">
        <v>44594</v>
      </c>
      <c r="H242" s="4">
        <v>31329</v>
      </c>
      <c r="I242" s="11" t="s">
        <v>12</v>
      </c>
      <c r="J242" s="12">
        <v>36000</v>
      </c>
      <c r="K242" s="11"/>
      <c r="L242" s="11" t="s">
        <v>479</v>
      </c>
      <c r="M242" s="11"/>
      <c r="N242" s="11"/>
      <c r="O242" s="12">
        <f t="shared" si="13"/>
        <v>36000</v>
      </c>
      <c r="P242" s="12">
        <f t="shared" si="14"/>
        <v>144000</v>
      </c>
      <c r="Q242" s="51">
        <v>0.2</v>
      </c>
      <c r="R242" s="52">
        <v>0.14699999999999999</v>
      </c>
      <c r="S242" s="53">
        <f t="shared" si="16"/>
        <v>98266</v>
      </c>
      <c r="T242" s="12">
        <f t="shared" si="15"/>
        <v>81888.333333333343</v>
      </c>
    </row>
    <row r="243" spans="3:20" ht="48" x14ac:dyDescent="0.25">
      <c r="C243" s="11">
        <v>237</v>
      </c>
      <c r="D243" s="9" t="s">
        <v>480</v>
      </c>
      <c r="E243" s="9" t="s">
        <v>17</v>
      </c>
      <c r="F243" s="9">
        <v>6</v>
      </c>
      <c r="G243" s="1">
        <v>44594</v>
      </c>
      <c r="H243" s="4">
        <v>2958</v>
      </c>
      <c r="I243" s="11" t="s">
        <v>12</v>
      </c>
      <c r="J243" s="12">
        <v>667.8</v>
      </c>
      <c r="K243" s="11"/>
      <c r="L243" s="11" t="s">
        <v>481</v>
      </c>
      <c r="M243" s="11"/>
      <c r="N243" s="11"/>
      <c r="O243" s="12">
        <f t="shared" si="13"/>
        <v>667.8</v>
      </c>
      <c r="P243" s="12">
        <f t="shared" si="14"/>
        <v>4006.7999999999997</v>
      </c>
      <c r="Q243" s="51">
        <v>0.2</v>
      </c>
      <c r="R243" s="52">
        <v>0.14699999999999999</v>
      </c>
      <c r="S243" s="53">
        <f t="shared" si="16"/>
        <v>2734</v>
      </c>
      <c r="T243" s="12">
        <f t="shared" si="15"/>
        <v>2278.3333333333335</v>
      </c>
    </row>
    <row r="244" spans="3:20" ht="96" x14ac:dyDescent="0.25">
      <c r="C244" s="11">
        <v>238</v>
      </c>
      <c r="D244" s="9" t="s">
        <v>482</v>
      </c>
      <c r="E244" s="9" t="s">
        <v>17</v>
      </c>
      <c r="F244" s="9">
        <v>110</v>
      </c>
      <c r="G244" s="1">
        <v>44594</v>
      </c>
      <c r="H244" s="4">
        <v>31295</v>
      </c>
      <c r="I244" s="11" t="s">
        <v>12</v>
      </c>
      <c r="J244" s="12">
        <v>87.39</v>
      </c>
      <c r="K244" s="11"/>
      <c r="L244" s="11" t="s">
        <v>483</v>
      </c>
      <c r="M244" s="11"/>
      <c r="N244" s="11"/>
      <c r="O244" s="12">
        <f t="shared" si="13"/>
        <v>87.39</v>
      </c>
      <c r="P244" s="12">
        <f t="shared" si="14"/>
        <v>9612.9</v>
      </c>
      <c r="Q244" s="51">
        <v>0.2</v>
      </c>
      <c r="R244" s="52">
        <v>0.14699999999999999</v>
      </c>
      <c r="S244" s="53">
        <f t="shared" si="16"/>
        <v>6560</v>
      </c>
      <c r="T244" s="12">
        <f t="shared" si="15"/>
        <v>5466.666666666667</v>
      </c>
    </row>
    <row r="245" spans="3:20" ht="24" x14ac:dyDescent="0.25">
      <c r="C245" s="11">
        <v>239</v>
      </c>
      <c r="D245" s="9" t="s">
        <v>484</v>
      </c>
      <c r="E245" s="9" t="s">
        <v>17</v>
      </c>
      <c r="F245" s="9">
        <v>3</v>
      </c>
      <c r="G245" s="1">
        <v>43465</v>
      </c>
      <c r="H245" s="4">
        <v>29646</v>
      </c>
      <c r="I245" s="11" t="s">
        <v>12</v>
      </c>
      <c r="J245" s="12">
        <v>35733.5</v>
      </c>
      <c r="K245" s="11"/>
      <c r="L245" s="11" t="s">
        <v>485</v>
      </c>
      <c r="M245" s="11"/>
      <c r="N245" s="11"/>
      <c r="O245" s="12">
        <f t="shared" si="13"/>
        <v>35733.5</v>
      </c>
      <c r="P245" s="12">
        <f t="shared" si="14"/>
        <v>107200.5</v>
      </c>
      <c r="Q245" s="51">
        <v>0.2</v>
      </c>
      <c r="R245" s="52">
        <v>0.14699999999999999</v>
      </c>
      <c r="S245" s="53">
        <f t="shared" si="16"/>
        <v>73154</v>
      </c>
      <c r="T245" s="12">
        <f t="shared" si="15"/>
        <v>60961.666666666672</v>
      </c>
    </row>
    <row r="246" spans="3:20" ht="24" x14ac:dyDescent="0.25">
      <c r="C246" s="11">
        <v>240</v>
      </c>
      <c r="D246" s="9" t="s">
        <v>486</v>
      </c>
      <c r="E246" s="9" t="s">
        <v>17</v>
      </c>
      <c r="F246" s="9">
        <v>5</v>
      </c>
      <c r="G246" s="1">
        <v>43465</v>
      </c>
      <c r="H246" s="4">
        <v>17203.39</v>
      </c>
      <c r="I246" s="11" t="s">
        <v>12</v>
      </c>
      <c r="J246" s="12">
        <v>6485</v>
      </c>
      <c r="K246" s="11"/>
      <c r="L246" s="11" t="s">
        <v>487</v>
      </c>
      <c r="M246" s="11"/>
      <c r="N246" s="11"/>
      <c r="O246" s="12">
        <f t="shared" si="13"/>
        <v>6485</v>
      </c>
      <c r="P246" s="12">
        <f t="shared" si="14"/>
        <v>32425</v>
      </c>
      <c r="Q246" s="51">
        <v>0.2</v>
      </c>
      <c r="R246" s="52">
        <v>0.14699999999999999</v>
      </c>
      <c r="S246" s="53">
        <f t="shared" si="16"/>
        <v>22127</v>
      </c>
      <c r="T246" s="12">
        <f t="shared" si="15"/>
        <v>18439.166666666668</v>
      </c>
    </row>
    <row r="247" spans="3:20" ht="24" x14ac:dyDescent="0.25">
      <c r="C247" s="11">
        <v>241</v>
      </c>
      <c r="D247" s="9" t="s">
        <v>488</v>
      </c>
      <c r="E247" s="9" t="s">
        <v>17</v>
      </c>
      <c r="F247" s="9">
        <v>4</v>
      </c>
      <c r="G247" s="1">
        <v>43465</v>
      </c>
      <c r="H247" s="4">
        <v>12596.88</v>
      </c>
      <c r="I247" s="11" t="s">
        <v>12</v>
      </c>
      <c r="J247" s="12">
        <v>6485</v>
      </c>
      <c r="K247" s="11"/>
      <c r="L247" s="11" t="s">
        <v>487</v>
      </c>
      <c r="M247" s="11"/>
      <c r="N247" s="11"/>
      <c r="O247" s="12">
        <f t="shared" si="13"/>
        <v>6485</v>
      </c>
      <c r="P247" s="12">
        <f t="shared" si="14"/>
        <v>25940</v>
      </c>
      <c r="Q247" s="51">
        <v>0.2</v>
      </c>
      <c r="R247" s="52">
        <v>0.14699999999999999</v>
      </c>
      <c r="S247" s="53">
        <f t="shared" si="16"/>
        <v>17701</v>
      </c>
      <c r="T247" s="12">
        <f t="shared" si="15"/>
        <v>14750.833333333334</v>
      </c>
    </row>
    <row r="248" spans="3:20" ht="36" x14ac:dyDescent="0.25">
      <c r="C248" s="11">
        <v>242</v>
      </c>
      <c r="D248" s="9" t="s">
        <v>489</v>
      </c>
      <c r="E248" s="9" t="s">
        <v>17</v>
      </c>
      <c r="F248" s="9">
        <v>2</v>
      </c>
      <c r="G248" s="1">
        <v>43465</v>
      </c>
      <c r="H248" s="4">
        <v>8474.58</v>
      </c>
      <c r="I248" s="11" t="s">
        <v>12</v>
      </c>
      <c r="J248" s="12">
        <v>2889</v>
      </c>
      <c r="K248" s="11"/>
      <c r="L248" s="11" t="s">
        <v>490</v>
      </c>
      <c r="M248" s="11"/>
      <c r="N248" s="11"/>
      <c r="O248" s="12">
        <f t="shared" si="13"/>
        <v>2889</v>
      </c>
      <c r="P248" s="12">
        <f t="shared" si="14"/>
        <v>5778</v>
      </c>
      <c r="Q248" s="51">
        <v>0.2</v>
      </c>
      <c r="R248" s="52">
        <v>0.14699999999999999</v>
      </c>
      <c r="S248" s="53">
        <f t="shared" si="16"/>
        <v>3943</v>
      </c>
      <c r="T248" s="12">
        <f t="shared" si="15"/>
        <v>3285.8333333333335</v>
      </c>
    </row>
    <row r="249" spans="3:20" ht="24" x14ac:dyDescent="0.25">
      <c r="C249" s="11">
        <v>243</v>
      </c>
      <c r="D249" s="9" t="s">
        <v>491</v>
      </c>
      <c r="E249" s="9" t="s">
        <v>17</v>
      </c>
      <c r="F249" s="9">
        <v>3</v>
      </c>
      <c r="G249" s="1">
        <v>43465</v>
      </c>
      <c r="H249" s="4">
        <v>3725.73</v>
      </c>
      <c r="I249" s="11" t="s">
        <v>12</v>
      </c>
      <c r="J249" s="12">
        <v>5610</v>
      </c>
      <c r="K249" s="11"/>
      <c r="L249" s="11" t="s">
        <v>492</v>
      </c>
      <c r="M249" s="11"/>
      <c r="N249" s="11"/>
      <c r="O249" s="12">
        <f t="shared" si="13"/>
        <v>5610</v>
      </c>
      <c r="P249" s="12">
        <f t="shared" si="14"/>
        <v>16830</v>
      </c>
      <c r="Q249" s="51">
        <v>0.2</v>
      </c>
      <c r="R249" s="52">
        <v>0.14699999999999999</v>
      </c>
      <c r="S249" s="53">
        <f t="shared" si="16"/>
        <v>11485</v>
      </c>
      <c r="T249" s="12">
        <f t="shared" si="15"/>
        <v>9570.8333333333339</v>
      </c>
    </row>
    <row r="250" spans="3:20" ht="24" x14ac:dyDescent="0.25">
      <c r="C250" s="11">
        <v>244</v>
      </c>
      <c r="D250" s="9" t="s">
        <v>493</v>
      </c>
      <c r="E250" s="9" t="s">
        <v>17</v>
      </c>
      <c r="F250" s="9">
        <v>8</v>
      </c>
      <c r="G250" s="1">
        <v>43465</v>
      </c>
      <c r="H250" s="4">
        <v>15201.47</v>
      </c>
      <c r="I250" s="11" t="s">
        <v>12</v>
      </c>
      <c r="J250" s="12">
        <v>8116</v>
      </c>
      <c r="K250" s="11"/>
      <c r="L250" s="11" t="s">
        <v>494</v>
      </c>
      <c r="M250" s="11"/>
      <c r="N250" s="11"/>
      <c r="O250" s="12">
        <f t="shared" si="13"/>
        <v>8116</v>
      </c>
      <c r="P250" s="12">
        <f t="shared" si="14"/>
        <v>64928</v>
      </c>
      <c r="Q250" s="51">
        <v>0.2</v>
      </c>
      <c r="R250" s="52">
        <v>0.14699999999999999</v>
      </c>
      <c r="S250" s="53">
        <f t="shared" si="16"/>
        <v>44307</v>
      </c>
      <c r="T250" s="12">
        <f t="shared" si="15"/>
        <v>36922.5</v>
      </c>
    </row>
    <row r="251" spans="3:20" ht="24" x14ac:dyDescent="0.25">
      <c r="C251" s="11">
        <v>245</v>
      </c>
      <c r="D251" s="9" t="s">
        <v>495</v>
      </c>
      <c r="E251" s="9" t="s">
        <v>17</v>
      </c>
      <c r="F251" s="9">
        <v>2</v>
      </c>
      <c r="G251" s="1">
        <v>43465</v>
      </c>
      <c r="H251" s="4">
        <v>7627.12</v>
      </c>
      <c r="I251" s="11" t="s">
        <v>12</v>
      </c>
      <c r="J251" s="12">
        <v>7721</v>
      </c>
      <c r="K251" s="11"/>
      <c r="L251" s="11" t="s">
        <v>496</v>
      </c>
      <c r="M251" s="11"/>
      <c r="N251" s="11"/>
      <c r="O251" s="12">
        <f t="shared" si="13"/>
        <v>7721</v>
      </c>
      <c r="P251" s="12">
        <f t="shared" si="14"/>
        <v>15442</v>
      </c>
      <c r="Q251" s="51">
        <v>0.2</v>
      </c>
      <c r="R251" s="52">
        <v>0.14699999999999999</v>
      </c>
      <c r="S251" s="53">
        <f t="shared" si="16"/>
        <v>10538</v>
      </c>
      <c r="T251" s="12">
        <f t="shared" si="15"/>
        <v>8781.6666666666679</v>
      </c>
    </row>
    <row r="252" spans="3:20" ht="24" x14ac:dyDescent="0.25">
      <c r="C252" s="11">
        <v>246</v>
      </c>
      <c r="D252" s="9" t="s">
        <v>497</v>
      </c>
      <c r="E252" s="9" t="s">
        <v>17</v>
      </c>
      <c r="F252" s="9">
        <v>12</v>
      </c>
      <c r="G252" s="1">
        <v>44594</v>
      </c>
      <c r="H252" s="4">
        <v>54171</v>
      </c>
      <c r="I252" s="11" t="s">
        <v>12</v>
      </c>
      <c r="J252" s="12">
        <v>6556</v>
      </c>
      <c r="K252" s="11"/>
      <c r="L252" s="11" t="s">
        <v>498</v>
      </c>
      <c r="M252" s="11"/>
      <c r="N252" s="11"/>
      <c r="O252" s="12">
        <f t="shared" si="13"/>
        <v>6556</v>
      </c>
      <c r="P252" s="12">
        <f t="shared" si="14"/>
        <v>78672</v>
      </c>
      <c r="Q252" s="51">
        <v>0.2</v>
      </c>
      <c r="R252" s="52">
        <v>0.14699999999999999</v>
      </c>
      <c r="S252" s="53">
        <f t="shared" si="16"/>
        <v>53686</v>
      </c>
      <c r="T252" s="12">
        <f t="shared" si="15"/>
        <v>44738.333333333336</v>
      </c>
    </row>
    <row r="253" spans="3:20" ht="24" x14ac:dyDescent="0.25">
      <c r="C253" s="11">
        <v>247</v>
      </c>
      <c r="D253" s="9" t="s">
        <v>499</v>
      </c>
      <c r="E253" s="9" t="s">
        <v>17</v>
      </c>
      <c r="F253" s="9">
        <v>2</v>
      </c>
      <c r="G253" s="1">
        <v>43465</v>
      </c>
      <c r="H253" s="4">
        <v>3823.99</v>
      </c>
      <c r="I253" s="11" t="s">
        <v>12</v>
      </c>
      <c r="J253" s="12">
        <v>3079</v>
      </c>
      <c r="K253" s="11"/>
      <c r="L253" s="11" t="s">
        <v>500</v>
      </c>
      <c r="M253" s="11"/>
      <c r="N253" s="11"/>
      <c r="O253" s="12">
        <f t="shared" si="13"/>
        <v>3079</v>
      </c>
      <c r="P253" s="12">
        <f t="shared" si="14"/>
        <v>6158</v>
      </c>
      <c r="Q253" s="51">
        <v>0.2</v>
      </c>
      <c r="R253" s="52">
        <v>0.14699999999999999</v>
      </c>
      <c r="S253" s="53">
        <f t="shared" si="16"/>
        <v>4202</v>
      </c>
      <c r="T253" s="12">
        <f t="shared" si="15"/>
        <v>3501.666666666667</v>
      </c>
    </row>
    <row r="254" spans="3:20" ht="36" x14ac:dyDescent="0.25">
      <c r="C254" s="11">
        <v>248</v>
      </c>
      <c r="D254" s="9" t="s">
        <v>501</v>
      </c>
      <c r="E254" s="9" t="s">
        <v>17</v>
      </c>
      <c r="F254" s="9">
        <v>48</v>
      </c>
      <c r="G254" s="1">
        <v>44594</v>
      </c>
      <c r="H254" s="4">
        <v>18817.2</v>
      </c>
      <c r="I254" s="11" t="s">
        <v>12</v>
      </c>
      <c r="J254" s="12">
        <f>21361/25</f>
        <v>854.44</v>
      </c>
      <c r="K254" s="11"/>
      <c r="L254" s="11" t="s">
        <v>502</v>
      </c>
      <c r="M254" s="11"/>
      <c r="N254" s="11"/>
      <c r="O254" s="12">
        <f t="shared" si="13"/>
        <v>854.44</v>
      </c>
      <c r="P254" s="12">
        <f t="shared" si="14"/>
        <v>41013.120000000003</v>
      </c>
      <c r="Q254" s="51">
        <v>0.2</v>
      </c>
      <c r="R254" s="52">
        <v>0.14699999999999999</v>
      </c>
      <c r="S254" s="53">
        <f t="shared" si="16"/>
        <v>27987</v>
      </c>
      <c r="T254" s="12">
        <f t="shared" si="15"/>
        <v>23322.5</v>
      </c>
    </row>
    <row r="255" spans="3:20" ht="24" x14ac:dyDescent="0.25">
      <c r="C255" s="11">
        <v>249</v>
      </c>
      <c r="D255" s="9" t="s">
        <v>503</v>
      </c>
      <c r="E255" s="9" t="s">
        <v>17</v>
      </c>
      <c r="F255" s="9">
        <v>2</v>
      </c>
      <c r="G255" s="1">
        <v>44594</v>
      </c>
      <c r="H255" s="4">
        <v>2722.5</v>
      </c>
      <c r="I255" s="11" t="s">
        <v>12</v>
      </c>
      <c r="J255" s="12">
        <f>804</f>
        <v>804</v>
      </c>
      <c r="K255" s="11"/>
      <c r="L255" s="11" t="s">
        <v>504</v>
      </c>
      <c r="M255" s="11"/>
      <c r="N255" s="11"/>
      <c r="O255" s="12">
        <f t="shared" si="13"/>
        <v>804</v>
      </c>
      <c r="P255" s="12">
        <f t="shared" si="14"/>
        <v>1608</v>
      </c>
      <c r="Q255" s="51">
        <v>0.2</v>
      </c>
      <c r="R255" s="52">
        <v>0.14699999999999999</v>
      </c>
      <c r="S255" s="53">
        <f t="shared" si="16"/>
        <v>1097</v>
      </c>
      <c r="T255" s="12">
        <f t="shared" si="15"/>
        <v>914.16666666666674</v>
      </c>
    </row>
    <row r="256" spans="3:20" x14ac:dyDescent="0.25">
      <c r="C256" s="11">
        <v>250</v>
      </c>
      <c r="D256" s="9" t="s">
        <v>505</v>
      </c>
      <c r="E256" s="9" t="s">
        <v>17</v>
      </c>
      <c r="F256" s="9">
        <v>30</v>
      </c>
      <c r="G256" s="1">
        <v>44594</v>
      </c>
      <c r="H256" s="4">
        <v>6393.85</v>
      </c>
      <c r="I256" s="11" t="s">
        <v>12</v>
      </c>
      <c r="J256" s="12">
        <v>952</v>
      </c>
      <c r="K256" s="11"/>
      <c r="L256" s="11" t="s">
        <v>506</v>
      </c>
      <c r="M256" s="11"/>
      <c r="N256" s="11"/>
      <c r="O256" s="12">
        <f t="shared" si="13"/>
        <v>952</v>
      </c>
      <c r="P256" s="12">
        <f t="shared" si="14"/>
        <v>28560</v>
      </c>
      <c r="Q256" s="51">
        <v>0.2</v>
      </c>
      <c r="R256" s="52">
        <v>0.14699999999999999</v>
      </c>
      <c r="S256" s="53">
        <f t="shared" si="16"/>
        <v>19489</v>
      </c>
      <c r="T256" s="12">
        <f t="shared" si="15"/>
        <v>16240.833333333334</v>
      </c>
    </row>
    <row r="257" spans="3:20" x14ac:dyDescent="0.25">
      <c r="C257" s="15">
        <v>251</v>
      </c>
      <c r="D257" s="9" t="s">
        <v>507</v>
      </c>
      <c r="E257" s="9" t="s">
        <v>17</v>
      </c>
      <c r="F257" s="9">
        <v>15</v>
      </c>
      <c r="G257" s="1">
        <v>44594</v>
      </c>
      <c r="H257" s="4">
        <v>2617.5</v>
      </c>
      <c r="I257" s="11" t="s">
        <v>12</v>
      </c>
      <c r="J257" s="12">
        <v>501</v>
      </c>
      <c r="K257" s="11"/>
      <c r="L257" s="11" t="s">
        <v>508</v>
      </c>
      <c r="M257" s="11"/>
      <c r="N257" s="11"/>
      <c r="O257" s="12">
        <f t="shared" si="13"/>
        <v>501</v>
      </c>
      <c r="P257" s="12">
        <f t="shared" si="14"/>
        <v>7515</v>
      </c>
      <c r="Q257" s="51">
        <v>0.2</v>
      </c>
      <c r="R257" s="52">
        <v>0.14699999999999999</v>
      </c>
      <c r="S257" s="53">
        <f t="shared" si="16"/>
        <v>5128</v>
      </c>
      <c r="T257" s="12">
        <f t="shared" si="15"/>
        <v>4273.3333333333339</v>
      </c>
    </row>
    <row r="258" spans="3:20" ht="24" x14ac:dyDescent="0.25">
      <c r="C258" s="11">
        <v>252</v>
      </c>
      <c r="D258" s="9" t="s">
        <v>509</v>
      </c>
      <c r="E258" s="9" t="s">
        <v>17</v>
      </c>
      <c r="F258" s="9">
        <v>10</v>
      </c>
      <c r="G258" s="1">
        <v>44594</v>
      </c>
      <c r="H258" s="4">
        <v>3572.2</v>
      </c>
      <c r="I258" s="11" t="s">
        <v>12</v>
      </c>
      <c r="J258" s="12">
        <v>883</v>
      </c>
      <c r="K258" s="11"/>
      <c r="L258" s="11" t="s">
        <v>510</v>
      </c>
      <c r="M258" s="11"/>
      <c r="N258" s="11"/>
      <c r="O258" s="12">
        <f t="shared" si="13"/>
        <v>883</v>
      </c>
      <c r="P258" s="12">
        <f t="shared" si="14"/>
        <v>8830</v>
      </c>
      <c r="Q258" s="51">
        <v>0.2</v>
      </c>
      <c r="R258" s="52">
        <v>0.14699999999999999</v>
      </c>
      <c r="S258" s="53">
        <f t="shared" si="16"/>
        <v>6026</v>
      </c>
      <c r="T258" s="12">
        <f t="shared" si="15"/>
        <v>5021.666666666667</v>
      </c>
    </row>
    <row r="259" spans="3:20" x14ac:dyDescent="0.25">
      <c r="C259" s="11">
        <v>253</v>
      </c>
      <c r="D259" s="9" t="s">
        <v>511</v>
      </c>
      <c r="E259" s="9" t="s">
        <v>17</v>
      </c>
      <c r="F259" s="9">
        <v>10</v>
      </c>
      <c r="G259" s="1">
        <v>44594</v>
      </c>
      <c r="H259" s="4">
        <v>243.4</v>
      </c>
      <c r="I259" s="11" t="s">
        <v>12</v>
      </c>
      <c r="J259" s="12">
        <v>64.290000000000006</v>
      </c>
      <c r="K259" s="11"/>
      <c r="L259" s="11" t="s">
        <v>512</v>
      </c>
      <c r="M259" s="11"/>
      <c r="N259" s="11"/>
      <c r="O259" s="12">
        <f t="shared" si="13"/>
        <v>64.290000000000006</v>
      </c>
      <c r="P259" s="12">
        <f t="shared" si="14"/>
        <v>642.90000000000009</v>
      </c>
      <c r="Q259" s="51">
        <v>0.2</v>
      </c>
      <c r="R259" s="52">
        <v>0.14699999999999999</v>
      </c>
      <c r="S259" s="53">
        <f t="shared" si="16"/>
        <v>439</v>
      </c>
      <c r="T259" s="12">
        <f t="shared" si="15"/>
        <v>365.83333333333337</v>
      </c>
    </row>
    <row r="260" spans="3:20" x14ac:dyDescent="0.25">
      <c r="C260" s="11">
        <v>254</v>
      </c>
      <c r="D260" s="9" t="s">
        <v>513</v>
      </c>
      <c r="E260" s="9" t="s">
        <v>17</v>
      </c>
      <c r="F260" s="9">
        <v>2</v>
      </c>
      <c r="G260" s="1">
        <v>44594</v>
      </c>
      <c r="H260" s="4">
        <v>77.28</v>
      </c>
      <c r="I260" s="11" t="s">
        <v>12</v>
      </c>
      <c r="J260" s="12">
        <v>78.959999999999994</v>
      </c>
      <c r="K260" s="11"/>
      <c r="L260" s="11" t="s">
        <v>514</v>
      </c>
      <c r="M260" s="11"/>
      <c r="N260" s="11"/>
      <c r="O260" s="12">
        <f t="shared" si="13"/>
        <v>78.959999999999994</v>
      </c>
      <c r="P260" s="12">
        <f t="shared" si="14"/>
        <v>157.91999999999999</v>
      </c>
      <c r="Q260" s="51">
        <v>0.2</v>
      </c>
      <c r="R260" s="52">
        <v>0.14699999999999999</v>
      </c>
      <c r="S260" s="53">
        <f t="shared" si="16"/>
        <v>108</v>
      </c>
      <c r="T260" s="12">
        <f t="shared" si="15"/>
        <v>90</v>
      </c>
    </row>
    <row r="261" spans="3:20" x14ac:dyDescent="0.25">
      <c r="C261" s="11">
        <v>255</v>
      </c>
      <c r="D261" s="9" t="s">
        <v>515</v>
      </c>
      <c r="E261" s="9" t="s">
        <v>17</v>
      </c>
      <c r="F261" s="9">
        <v>20</v>
      </c>
      <c r="G261" s="1">
        <v>44594</v>
      </c>
      <c r="H261" s="4">
        <v>1124.5999999999999</v>
      </c>
      <c r="I261" s="11" t="s">
        <v>12</v>
      </c>
      <c r="J261" s="12">
        <v>37</v>
      </c>
      <c r="K261" s="11"/>
      <c r="L261" s="11" t="s">
        <v>516</v>
      </c>
      <c r="M261" s="11"/>
      <c r="N261" s="11"/>
      <c r="O261" s="12">
        <f t="shared" si="13"/>
        <v>37</v>
      </c>
      <c r="P261" s="12">
        <f t="shared" si="14"/>
        <v>740</v>
      </c>
      <c r="Q261" s="51">
        <v>0.2</v>
      </c>
      <c r="R261" s="52">
        <v>0.14699999999999999</v>
      </c>
      <c r="S261" s="53">
        <f t="shared" si="16"/>
        <v>505</v>
      </c>
      <c r="T261" s="12">
        <f t="shared" si="15"/>
        <v>420.83333333333337</v>
      </c>
    </row>
    <row r="262" spans="3:20" x14ac:dyDescent="0.25">
      <c r="C262" s="11">
        <v>256</v>
      </c>
      <c r="D262" s="9" t="s">
        <v>517</v>
      </c>
      <c r="E262" s="9" t="s">
        <v>17</v>
      </c>
      <c r="F262" s="9">
        <v>1</v>
      </c>
      <c r="G262" s="1">
        <v>44594</v>
      </c>
      <c r="H262" s="4">
        <v>21</v>
      </c>
      <c r="I262" s="11" t="s">
        <v>12</v>
      </c>
      <c r="J262" s="12">
        <v>61.59</v>
      </c>
      <c r="K262" s="11"/>
      <c r="L262" s="11" t="s">
        <v>518</v>
      </c>
      <c r="M262" s="11"/>
      <c r="N262" s="11"/>
      <c r="O262" s="12">
        <f t="shared" si="13"/>
        <v>61.59</v>
      </c>
      <c r="P262" s="12">
        <f t="shared" si="14"/>
        <v>61.59</v>
      </c>
      <c r="Q262" s="51">
        <v>0.2</v>
      </c>
      <c r="R262" s="52">
        <v>0.14699999999999999</v>
      </c>
      <c r="S262" s="53">
        <f t="shared" si="16"/>
        <v>42</v>
      </c>
      <c r="T262" s="12">
        <f t="shared" si="15"/>
        <v>35</v>
      </c>
    </row>
    <row r="263" spans="3:20" x14ac:dyDescent="0.25">
      <c r="C263" s="11">
        <v>257</v>
      </c>
      <c r="D263" s="9" t="s">
        <v>519</v>
      </c>
      <c r="E263" s="9" t="s">
        <v>17</v>
      </c>
      <c r="F263" s="9">
        <v>10</v>
      </c>
      <c r="G263" s="1">
        <v>44594</v>
      </c>
      <c r="H263" s="4">
        <v>146.1</v>
      </c>
      <c r="I263" s="11" t="s">
        <v>12</v>
      </c>
      <c r="J263" s="12">
        <v>77.239999999999995</v>
      </c>
      <c r="K263" s="11"/>
      <c r="L263" s="11" t="s">
        <v>520</v>
      </c>
      <c r="M263" s="11"/>
      <c r="N263" s="11"/>
      <c r="O263" s="12">
        <f t="shared" si="13"/>
        <v>77.239999999999995</v>
      </c>
      <c r="P263" s="12">
        <f t="shared" si="14"/>
        <v>772.4</v>
      </c>
      <c r="Q263" s="51">
        <v>0.2</v>
      </c>
      <c r="R263" s="52">
        <v>0.14699999999999999</v>
      </c>
      <c r="S263" s="53">
        <f t="shared" si="16"/>
        <v>527</v>
      </c>
      <c r="T263" s="12">
        <f t="shared" si="15"/>
        <v>439.16666666666669</v>
      </c>
    </row>
    <row r="264" spans="3:20" x14ac:dyDescent="0.25">
      <c r="C264" s="11">
        <v>258</v>
      </c>
      <c r="D264" s="9" t="s">
        <v>521</v>
      </c>
      <c r="E264" s="9" t="s">
        <v>17</v>
      </c>
      <c r="F264" s="9">
        <v>25</v>
      </c>
      <c r="G264" s="1">
        <v>44594</v>
      </c>
      <c r="H264" s="4">
        <v>1075</v>
      </c>
      <c r="I264" s="11" t="s">
        <v>12</v>
      </c>
      <c r="J264" s="12">
        <v>45.09</v>
      </c>
      <c r="K264" s="11"/>
      <c r="L264" s="11" t="s">
        <v>522</v>
      </c>
      <c r="M264" s="11"/>
      <c r="N264" s="11"/>
      <c r="O264" s="12">
        <f t="shared" ref="O264:O295" si="17">J264</f>
        <v>45.09</v>
      </c>
      <c r="P264" s="12">
        <f t="shared" ref="P264:P295" si="18">O264*F264</f>
        <v>1127.25</v>
      </c>
      <c r="Q264" s="51">
        <v>0.2</v>
      </c>
      <c r="R264" s="52">
        <v>0.14699999999999999</v>
      </c>
      <c r="S264" s="53">
        <f t="shared" si="16"/>
        <v>769</v>
      </c>
      <c r="T264" s="12">
        <f t="shared" ref="T264:T327" si="19">S264/1.2</f>
        <v>640.83333333333337</v>
      </c>
    </row>
    <row r="265" spans="3:20" x14ac:dyDescent="0.25">
      <c r="C265" s="11">
        <v>259</v>
      </c>
      <c r="D265" s="9" t="s">
        <v>523</v>
      </c>
      <c r="E265" s="9" t="s">
        <v>17</v>
      </c>
      <c r="F265" s="9">
        <v>12</v>
      </c>
      <c r="G265" s="1">
        <v>44594</v>
      </c>
      <c r="H265" s="4">
        <v>270</v>
      </c>
      <c r="I265" s="11" t="s">
        <v>12</v>
      </c>
      <c r="J265" s="12">
        <v>52.48</v>
      </c>
      <c r="K265" s="11"/>
      <c r="L265" s="11" t="s">
        <v>524</v>
      </c>
      <c r="M265" s="11"/>
      <c r="N265" s="11"/>
      <c r="O265" s="12">
        <f t="shared" si="17"/>
        <v>52.48</v>
      </c>
      <c r="P265" s="12">
        <f t="shared" si="18"/>
        <v>629.76</v>
      </c>
      <c r="Q265" s="51">
        <v>0.2</v>
      </c>
      <c r="R265" s="52">
        <v>0.14699999999999999</v>
      </c>
      <c r="S265" s="53">
        <f t="shared" si="16"/>
        <v>430</v>
      </c>
      <c r="T265" s="12">
        <f t="shared" si="19"/>
        <v>358.33333333333337</v>
      </c>
    </row>
    <row r="266" spans="3:20" ht="24" x14ac:dyDescent="0.25">
      <c r="C266" s="11">
        <v>260</v>
      </c>
      <c r="D266" s="9" t="s">
        <v>525</v>
      </c>
      <c r="E266" s="9" t="s">
        <v>17</v>
      </c>
      <c r="F266" s="9">
        <v>1</v>
      </c>
      <c r="G266" s="1">
        <v>44594</v>
      </c>
      <c r="H266" s="4">
        <v>181.31</v>
      </c>
      <c r="I266" s="11" t="s">
        <v>12</v>
      </c>
      <c r="J266" s="12">
        <v>2647.64</v>
      </c>
      <c r="K266" s="11"/>
      <c r="L266" s="11" t="s">
        <v>526</v>
      </c>
      <c r="M266" s="11"/>
      <c r="N266" s="11"/>
      <c r="O266" s="12">
        <f t="shared" si="17"/>
        <v>2647.64</v>
      </c>
      <c r="P266" s="12">
        <f t="shared" si="18"/>
        <v>2647.64</v>
      </c>
      <c r="Q266" s="51">
        <v>0.2</v>
      </c>
      <c r="R266" s="52">
        <v>0.14699999999999999</v>
      </c>
      <c r="S266" s="53">
        <f t="shared" si="16"/>
        <v>1807</v>
      </c>
      <c r="T266" s="12">
        <f t="shared" si="19"/>
        <v>1505.8333333333335</v>
      </c>
    </row>
    <row r="267" spans="3:20" ht="24" x14ac:dyDescent="0.25">
      <c r="C267" s="11">
        <v>261</v>
      </c>
      <c r="D267" s="9" t="s">
        <v>527</v>
      </c>
      <c r="E267" s="9" t="s">
        <v>17</v>
      </c>
      <c r="F267" s="9">
        <v>3</v>
      </c>
      <c r="G267" s="1">
        <v>44594</v>
      </c>
      <c r="H267" s="4">
        <v>320.25</v>
      </c>
      <c r="I267" s="11" t="s">
        <v>12</v>
      </c>
      <c r="J267" s="12">
        <v>3730.9</v>
      </c>
      <c r="K267" s="11"/>
      <c r="L267" s="11" t="s">
        <v>528</v>
      </c>
      <c r="M267" s="11"/>
      <c r="N267" s="11"/>
      <c r="O267" s="12">
        <f t="shared" si="17"/>
        <v>3730.9</v>
      </c>
      <c r="P267" s="12">
        <f t="shared" si="18"/>
        <v>11192.7</v>
      </c>
      <c r="Q267" s="51">
        <v>0.2</v>
      </c>
      <c r="R267" s="52">
        <v>0.14699999999999999</v>
      </c>
      <c r="S267" s="53">
        <f t="shared" si="16"/>
        <v>7638</v>
      </c>
      <c r="T267" s="12">
        <f t="shared" si="19"/>
        <v>6365</v>
      </c>
    </row>
    <row r="268" spans="3:20" ht="24" x14ac:dyDescent="0.25">
      <c r="C268" s="11">
        <v>262</v>
      </c>
      <c r="D268" s="9" t="s">
        <v>529</v>
      </c>
      <c r="E268" s="9" t="s">
        <v>17</v>
      </c>
      <c r="F268" s="9">
        <v>6</v>
      </c>
      <c r="G268" s="1">
        <v>44594</v>
      </c>
      <c r="H268" s="4">
        <v>867</v>
      </c>
      <c r="I268" s="11" t="s">
        <v>12</v>
      </c>
      <c r="J268" s="12">
        <v>125.63</v>
      </c>
      <c r="K268" s="11"/>
      <c r="L268" s="11" t="s">
        <v>530</v>
      </c>
      <c r="M268" s="11"/>
      <c r="N268" s="11"/>
      <c r="O268" s="12">
        <f t="shared" si="17"/>
        <v>125.63</v>
      </c>
      <c r="P268" s="12">
        <f t="shared" si="18"/>
        <v>753.78</v>
      </c>
      <c r="Q268" s="51">
        <v>0.2</v>
      </c>
      <c r="R268" s="52">
        <v>0.14699999999999999</v>
      </c>
      <c r="S268" s="53">
        <f t="shared" si="16"/>
        <v>514</v>
      </c>
      <c r="T268" s="12">
        <f t="shared" si="19"/>
        <v>428.33333333333337</v>
      </c>
    </row>
    <row r="269" spans="3:20" ht="24" x14ac:dyDescent="0.25">
      <c r="C269" s="11">
        <v>263</v>
      </c>
      <c r="D269" s="9" t="s">
        <v>531</v>
      </c>
      <c r="E269" s="9" t="s">
        <v>17</v>
      </c>
      <c r="F269" s="9">
        <v>20</v>
      </c>
      <c r="G269" s="1">
        <v>44594</v>
      </c>
      <c r="H269" s="4">
        <v>7865</v>
      </c>
      <c r="I269" s="11" t="s">
        <v>12</v>
      </c>
      <c r="J269" s="12">
        <v>102</v>
      </c>
      <c r="K269" s="11"/>
      <c r="L269" s="11" t="s">
        <v>532</v>
      </c>
      <c r="M269" s="11"/>
      <c r="N269" s="11"/>
      <c r="O269" s="12">
        <f t="shared" si="17"/>
        <v>102</v>
      </c>
      <c r="P269" s="12">
        <f t="shared" si="18"/>
        <v>2040</v>
      </c>
      <c r="Q269" s="51">
        <v>0.2</v>
      </c>
      <c r="R269" s="52">
        <v>0.14699999999999999</v>
      </c>
      <c r="S269" s="53">
        <f t="shared" si="16"/>
        <v>1392</v>
      </c>
      <c r="T269" s="12">
        <f t="shared" si="19"/>
        <v>1160</v>
      </c>
    </row>
    <row r="270" spans="3:20" ht="24" x14ac:dyDescent="0.25">
      <c r="C270" s="11">
        <v>264</v>
      </c>
      <c r="D270" s="9" t="s">
        <v>533</v>
      </c>
      <c r="E270" s="9" t="s">
        <v>17</v>
      </c>
      <c r="F270" s="9">
        <v>1</v>
      </c>
      <c r="G270" s="1">
        <v>44594</v>
      </c>
      <c r="H270" s="4">
        <v>424.5</v>
      </c>
      <c r="I270" s="11" t="s">
        <v>12</v>
      </c>
      <c r="J270" s="12">
        <v>727.69</v>
      </c>
      <c r="K270" s="11"/>
      <c r="L270" s="11" t="s">
        <v>534</v>
      </c>
      <c r="M270" s="11"/>
      <c r="N270" s="11"/>
      <c r="O270" s="12">
        <f t="shared" si="17"/>
        <v>727.69</v>
      </c>
      <c r="P270" s="12">
        <f t="shared" si="18"/>
        <v>727.69</v>
      </c>
      <c r="Q270" s="51">
        <v>0.2</v>
      </c>
      <c r="R270" s="52">
        <v>0.14699999999999999</v>
      </c>
      <c r="S270" s="53">
        <f t="shared" ref="S270:S333" si="20">ROUND(P270*(1-Q270)*(1-R270),0)</f>
        <v>497</v>
      </c>
      <c r="T270" s="12">
        <f t="shared" si="19"/>
        <v>414.16666666666669</v>
      </c>
    </row>
    <row r="271" spans="3:20" x14ac:dyDescent="0.25">
      <c r="C271" s="11">
        <v>265</v>
      </c>
      <c r="D271" s="9" t="s">
        <v>535</v>
      </c>
      <c r="E271" s="9" t="s">
        <v>17</v>
      </c>
      <c r="F271" s="9">
        <v>6</v>
      </c>
      <c r="G271" s="1">
        <v>43465</v>
      </c>
      <c r="H271" s="4">
        <v>6838.88</v>
      </c>
      <c r="I271" s="11" t="s">
        <v>12</v>
      </c>
      <c r="J271" s="12">
        <v>408</v>
      </c>
      <c r="K271" s="11"/>
      <c r="L271" s="11" t="s">
        <v>536</v>
      </c>
      <c r="M271" s="11"/>
      <c r="N271" s="11"/>
      <c r="O271" s="12">
        <f t="shared" si="17"/>
        <v>408</v>
      </c>
      <c r="P271" s="12">
        <f t="shared" si="18"/>
        <v>2448</v>
      </c>
      <c r="Q271" s="51">
        <v>0.2</v>
      </c>
      <c r="R271" s="52">
        <v>0.14699999999999999</v>
      </c>
      <c r="S271" s="53">
        <f t="shared" si="20"/>
        <v>1671</v>
      </c>
      <c r="T271" s="12">
        <f t="shared" si="19"/>
        <v>1392.5</v>
      </c>
    </row>
    <row r="272" spans="3:20" ht="24" x14ac:dyDescent="0.25">
      <c r="C272" s="11">
        <v>266</v>
      </c>
      <c r="D272" s="9" t="s">
        <v>537</v>
      </c>
      <c r="E272" s="9" t="s">
        <v>17</v>
      </c>
      <c r="F272" s="9">
        <v>2000</v>
      </c>
      <c r="G272" s="1">
        <v>44594</v>
      </c>
      <c r="H272" s="4">
        <v>1500</v>
      </c>
      <c r="I272" s="11" t="s">
        <v>12</v>
      </c>
      <c r="J272" s="12">
        <f>2882/1000</f>
        <v>2.8820000000000001</v>
      </c>
      <c r="K272" s="11"/>
      <c r="L272" s="11" t="s">
        <v>538</v>
      </c>
      <c r="M272" s="11"/>
      <c r="N272" s="11"/>
      <c r="O272" s="12">
        <f t="shared" si="17"/>
        <v>2.8820000000000001</v>
      </c>
      <c r="P272" s="12">
        <f t="shared" si="18"/>
        <v>5764</v>
      </c>
      <c r="Q272" s="51">
        <v>0.2</v>
      </c>
      <c r="R272" s="52">
        <v>0.14699999999999999</v>
      </c>
      <c r="S272" s="53">
        <f t="shared" si="20"/>
        <v>3933</v>
      </c>
      <c r="T272" s="12">
        <f t="shared" si="19"/>
        <v>3277.5</v>
      </c>
    </row>
    <row r="273" spans="3:20" ht="24" x14ac:dyDescent="0.25">
      <c r="C273" s="11">
        <v>267</v>
      </c>
      <c r="D273" s="9" t="s">
        <v>539</v>
      </c>
      <c r="E273" s="9" t="s">
        <v>17</v>
      </c>
      <c r="F273" s="9">
        <v>2000</v>
      </c>
      <c r="G273" s="1">
        <v>44594</v>
      </c>
      <c r="H273" s="4">
        <v>3000</v>
      </c>
      <c r="I273" s="11" t="s">
        <v>12</v>
      </c>
      <c r="J273" s="12">
        <f>2882/1000</f>
        <v>2.8820000000000001</v>
      </c>
      <c r="K273" s="11"/>
      <c r="L273" s="11" t="s">
        <v>540</v>
      </c>
      <c r="M273" s="11"/>
      <c r="N273" s="11"/>
      <c r="O273" s="12">
        <f t="shared" si="17"/>
        <v>2.8820000000000001</v>
      </c>
      <c r="P273" s="12">
        <f t="shared" si="18"/>
        <v>5764</v>
      </c>
      <c r="Q273" s="51">
        <v>0.2</v>
      </c>
      <c r="R273" s="52">
        <v>0.14699999999999999</v>
      </c>
      <c r="S273" s="53">
        <f t="shared" si="20"/>
        <v>3933</v>
      </c>
      <c r="T273" s="12">
        <f t="shared" si="19"/>
        <v>3277.5</v>
      </c>
    </row>
    <row r="274" spans="3:20" ht="24" x14ac:dyDescent="0.25">
      <c r="C274" s="11">
        <v>268</v>
      </c>
      <c r="D274" s="9" t="s">
        <v>541</v>
      </c>
      <c r="E274" s="9" t="s">
        <v>17</v>
      </c>
      <c r="F274" s="9">
        <v>2000</v>
      </c>
      <c r="G274" s="1">
        <v>44594</v>
      </c>
      <c r="H274" s="4">
        <v>3000</v>
      </c>
      <c r="I274" s="11" t="s">
        <v>12</v>
      </c>
      <c r="J274" s="12">
        <f>2882/1000</f>
        <v>2.8820000000000001</v>
      </c>
      <c r="K274" s="11"/>
      <c r="L274" s="11" t="s">
        <v>542</v>
      </c>
      <c r="M274" s="11"/>
      <c r="N274" s="11"/>
      <c r="O274" s="12">
        <f t="shared" si="17"/>
        <v>2.8820000000000001</v>
      </c>
      <c r="P274" s="12">
        <f t="shared" si="18"/>
        <v>5764</v>
      </c>
      <c r="Q274" s="51">
        <v>0.2</v>
      </c>
      <c r="R274" s="52">
        <v>0.14699999999999999</v>
      </c>
      <c r="S274" s="53">
        <f t="shared" si="20"/>
        <v>3933</v>
      </c>
      <c r="T274" s="12">
        <f t="shared" si="19"/>
        <v>3277.5</v>
      </c>
    </row>
    <row r="275" spans="3:20" ht="24" x14ac:dyDescent="0.25">
      <c r="C275" s="11">
        <v>269</v>
      </c>
      <c r="D275" s="9" t="s">
        <v>543</v>
      </c>
      <c r="E275" s="9" t="s">
        <v>17</v>
      </c>
      <c r="F275" s="9">
        <v>2000</v>
      </c>
      <c r="G275" s="1">
        <v>44594</v>
      </c>
      <c r="H275" s="4">
        <v>1500</v>
      </c>
      <c r="I275" s="11" t="s">
        <v>12</v>
      </c>
      <c r="J275" s="12">
        <f>2882/1000</f>
        <v>2.8820000000000001</v>
      </c>
      <c r="K275" s="11"/>
      <c r="L275" s="11" t="s">
        <v>544</v>
      </c>
      <c r="M275" s="11"/>
      <c r="N275" s="11"/>
      <c r="O275" s="12">
        <f t="shared" si="17"/>
        <v>2.8820000000000001</v>
      </c>
      <c r="P275" s="12">
        <f t="shared" si="18"/>
        <v>5764</v>
      </c>
      <c r="Q275" s="51">
        <v>0.2</v>
      </c>
      <c r="R275" s="52">
        <v>0.14699999999999999</v>
      </c>
      <c r="S275" s="53">
        <f t="shared" si="20"/>
        <v>3933</v>
      </c>
      <c r="T275" s="12">
        <f t="shared" si="19"/>
        <v>3277.5</v>
      </c>
    </row>
    <row r="276" spans="3:20" x14ac:dyDescent="0.25">
      <c r="C276" s="11">
        <v>270</v>
      </c>
      <c r="D276" s="9" t="s">
        <v>545</v>
      </c>
      <c r="E276" s="9" t="s">
        <v>17</v>
      </c>
      <c r="F276" s="9">
        <v>1</v>
      </c>
      <c r="G276" s="1">
        <v>43465</v>
      </c>
      <c r="H276" s="4">
        <v>38385.79</v>
      </c>
      <c r="I276" s="11" t="s">
        <v>12</v>
      </c>
      <c r="J276" s="12">
        <v>1383</v>
      </c>
      <c r="K276" s="11"/>
      <c r="L276" s="11" t="s">
        <v>546</v>
      </c>
      <c r="M276" s="11"/>
      <c r="N276" s="11"/>
      <c r="O276" s="12">
        <f t="shared" si="17"/>
        <v>1383</v>
      </c>
      <c r="P276" s="12">
        <f t="shared" si="18"/>
        <v>1383</v>
      </c>
      <c r="Q276" s="51">
        <v>0.2</v>
      </c>
      <c r="R276" s="52">
        <v>0.14699999999999999</v>
      </c>
      <c r="S276" s="53">
        <f t="shared" si="20"/>
        <v>944</v>
      </c>
      <c r="T276" s="12">
        <f t="shared" si="19"/>
        <v>786.66666666666674</v>
      </c>
    </row>
    <row r="277" spans="3:20" x14ac:dyDescent="0.25">
      <c r="C277" s="11">
        <v>271</v>
      </c>
      <c r="D277" s="9" t="s">
        <v>547</v>
      </c>
      <c r="E277" s="9" t="s">
        <v>17</v>
      </c>
      <c r="F277" s="9">
        <v>1</v>
      </c>
      <c r="G277" s="1">
        <v>43465</v>
      </c>
      <c r="H277" s="4">
        <v>116949.15</v>
      </c>
      <c r="I277" s="11" t="s">
        <v>12</v>
      </c>
      <c r="J277" s="12">
        <v>2537</v>
      </c>
      <c r="K277" s="11"/>
      <c r="L277" s="11" t="s">
        <v>548</v>
      </c>
      <c r="M277" s="11"/>
      <c r="N277" s="11"/>
      <c r="O277" s="12">
        <f t="shared" si="17"/>
        <v>2537</v>
      </c>
      <c r="P277" s="12">
        <f t="shared" si="18"/>
        <v>2537</v>
      </c>
      <c r="Q277" s="51">
        <v>0.2</v>
      </c>
      <c r="R277" s="52">
        <v>0.14699999999999999</v>
      </c>
      <c r="S277" s="53">
        <f t="shared" si="20"/>
        <v>1731</v>
      </c>
      <c r="T277" s="12">
        <f t="shared" si="19"/>
        <v>1442.5</v>
      </c>
    </row>
    <row r="278" spans="3:20" ht="24" x14ac:dyDescent="0.25">
      <c r="C278" s="11">
        <v>272</v>
      </c>
      <c r="D278" s="9" t="s">
        <v>549</v>
      </c>
      <c r="E278" s="9" t="s">
        <v>17</v>
      </c>
      <c r="F278" s="9">
        <v>30</v>
      </c>
      <c r="G278" s="1">
        <v>44594</v>
      </c>
      <c r="H278" s="4">
        <v>8711.4</v>
      </c>
      <c r="I278" s="11" t="s">
        <v>12</v>
      </c>
      <c r="J278" s="12">
        <f>223.39*50</f>
        <v>11169.5</v>
      </c>
      <c r="K278" s="11"/>
      <c r="L278" s="11" t="s">
        <v>550</v>
      </c>
      <c r="M278" s="11"/>
      <c r="N278" s="11"/>
      <c r="O278" s="12">
        <f t="shared" si="17"/>
        <v>11169.5</v>
      </c>
      <c r="P278" s="12">
        <f t="shared" si="18"/>
        <v>335085</v>
      </c>
      <c r="Q278" s="51">
        <v>0.2</v>
      </c>
      <c r="R278" s="52">
        <v>0.14699999999999999</v>
      </c>
      <c r="S278" s="53">
        <f t="shared" si="20"/>
        <v>228662</v>
      </c>
      <c r="T278" s="12">
        <f t="shared" si="19"/>
        <v>190551.66666666669</v>
      </c>
    </row>
    <row r="279" spans="3:20" x14ac:dyDescent="0.25">
      <c r="C279" s="11">
        <v>273</v>
      </c>
      <c r="D279" s="9" t="s">
        <v>551</v>
      </c>
      <c r="E279" s="9" t="s">
        <v>17</v>
      </c>
      <c r="F279" s="9">
        <v>30</v>
      </c>
      <c r="G279" s="1">
        <v>44594</v>
      </c>
      <c r="H279" s="4">
        <v>10513.5</v>
      </c>
      <c r="I279" s="11" t="s">
        <v>12</v>
      </c>
      <c r="J279" s="12">
        <f>211.96*50</f>
        <v>10598</v>
      </c>
      <c r="K279" s="11"/>
      <c r="L279" s="11" t="s">
        <v>552</v>
      </c>
      <c r="M279" s="11"/>
      <c r="N279" s="11"/>
      <c r="O279" s="12">
        <f t="shared" si="17"/>
        <v>10598</v>
      </c>
      <c r="P279" s="12">
        <f t="shared" si="18"/>
        <v>317940</v>
      </c>
      <c r="Q279" s="51">
        <v>0.2</v>
      </c>
      <c r="R279" s="52">
        <v>0.14699999999999999</v>
      </c>
      <c r="S279" s="53">
        <f t="shared" si="20"/>
        <v>216962</v>
      </c>
      <c r="T279" s="12">
        <f t="shared" si="19"/>
        <v>180801.66666666669</v>
      </c>
    </row>
    <row r="280" spans="3:20" ht="24" x14ac:dyDescent="0.25">
      <c r="C280" s="11">
        <v>274</v>
      </c>
      <c r="D280" s="9" t="s">
        <v>553</v>
      </c>
      <c r="E280" s="9" t="s">
        <v>17</v>
      </c>
      <c r="F280" s="9">
        <v>4</v>
      </c>
      <c r="G280" s="3"/>
      <c r="H280" s="5">
        <v>2536.44</v>
      </c>
      <c r="I280" s="11" t="s">
        <v>12</v>
      </c>
      <c r="J280" s="12">
        <v>3608</v>
      </c>
      <c r="K280" s="11"/>
      <c r="L280" s="11" t="s">
        <v>554</v>
      </c>
      <c r="M280" s="11"/>
      <c r="N280" s="11"/>
      <c r="O280" s="12">
        <f t="shared" si="17"/>
        <v>3608</v>
      </c>
      <c r="P280" s="12">
        <f t="shared" si="18"/>
        <v>14432</v>
      </c>
      <c r="Q280" s="51">
        <v>0.2</v>
      </c>
      <c r="R280" s="52">
        <v>0.14699999999999999</v>
      </c>
      <c r="S280" s="53">
        <f t="shared" si="20"/>
        <v>9848</v>
      </c>
      <c r="T280" s="12">
        <f t="shared" si="19"/>
        <v>8206.6666666666679</v>
      </c>
    </row>
    <row r="281" spans="3:20" ht="24" x14ac:dyDescent="0.25">
      <c r="C281" s="11">
        <v>275</v>
      </c>
      <c r="D281" s="9" t="s">
        <v>555</v>
      </c>
      <c r="E281" s="9" t="s">
        <v>17</v>
      </c>
      <c r="F281" s="9">
        <v>5</v>
      </c>
      <c r="G281" s="1">
        <v>44594</v>
      </c>
      <c r="H281" s="4">
        <v>746</v>
      </c>
      <c r="I281" s="11" t="s">
        <v>12</v>
      </c>
      <c r="J281" s="12">
        <v>407.75</v>
      </c>
      <c r="K281" s="11"/>
      <c r="L281" s="11" t="s">
        <v>556</v>
      </c>
      <c r="M281" s="11"/>
      <c r="N281" s="11"/>
      <c r="O281" s="12">
        <f t="shared" si="17"/>
        <v>407.75</v>
      </c>
      <c r="P281" s="12">
        <f t="shared" si="18"/>
        <v>2038.75</v>
      </c>
      <c r="Q281" s="51">
        <v>0.2</v>
      </c>
      <c r="R281" s="52">
        <v>0.14699999999999999</v>
      </c>
      <c r="S281" s="53">
        <f t="shared" si="20"/>
        <v>1391</v>
      </c>
      <c r="T281" s="12">
        <f t="shared" si="19"/>
        <v>1159.1666666666667</v>
      </c>
    </row>
    <row r="282" spans="3:20" ht="36" x14ac:dyDescent="0.25">
      <c r="C282" s="11">
        <v>276</v>
      </c>
      <c r="D282" s="9" t="s">
        <v>557</v>
      </c>
      <c r="E282" s="9" t="s">
        <v>11</v>
      </c>
      <c r="F282" s="9">
        <v>1</v>
      </c>
      <c r="G282" s="1">
        <v>44594</v>
      </c>
      <c r="H282" s="4">
        <v>2091</v>
      </c>
      <c r="I282" s="11" t="s">
        <v>12</v>
      </c>
      <c r="J282" s="12">
        <v>52140</v>
      </c>
      <c r="K282" s="11"/>
      <c r="L282" s="11" t="s">
        <v>558</v>
      </c>
      <c r="M282" s="11"/>
      <c r="N282" s="11"/>
      <c r="O282" s="12">
        <f t="shared" si="17"/>
        <v>52140</v>
      </c>
      <c r="P282" s="12">
        <f t="shared" si="18"/>
        <v>52140</v>
      </c>
      <c r="Q282" s="51">
        <v>0.2</v>
      </c>
      <c r="R282" s="52">
        <v>0.14699999999999999</v>
      </c>
      <c r="S282" s="53">
        <f t="shared" si="20"/>
        <v>35580</v>
      </c>
      <c r="T282" s="12">
        <f t="shared" si="19"/>
        <v>29650</v>
      </c>
    </row>
    <row r="283" spans="3:20" ht="24" x14ac:dyDescent="0.25">
      <c r="C283" s="11">
        <v>277</v>
      </c>
      <c r="D283" s="9" t="s">
        <v>559</v>
      </c>
      <c r="E283" s="9" t="s">
        <v>17</v>
      </c>
      <c r="F283" s="9">
        <v>3</v>
      </c>
      <c r="G283" s="1">
        <v>44594</v>
      </c>
      <c r="H283" s="4">
        <v>1919.7</v>
      </c>
      <c r="I283" s="11" t="s">
        <v>12</v>
      </c>
      <c r="J283" s="12">
        <v>3101</v>
      </c>
      <c r="K283" s="11"/>
      <c r="L283" s="11" t="s">
        <v>560</v>
      </c>
      <c r="M283" s="11"/>
      <c r="N283" s="11"/>
      <c r="O283" s="12">
        <f t="shared" si="17"/>
        <v>3101</v>
      </c>
      <c r="P283" s="12">
        <f t="shared" si="18"/>
        <v>9303</v>
      </c>
      <c r="Q283" s="51">
        <v>0.2</v>
      </c>
      <c r="R283" s="52">
        <v>0.14699999999999999</v>
      </c>
      <c r="S283" s="53">
        <f t="shared" si="20"/>
        <v>6348</v>
      </c>
      <c r="T283" s="12">
        <f t="shared" si="19"/>
        <v>5290</v>
      </c>
    </row>
    <row r="284" spans="3:20" x14ac:dyDescent="0.25">
      <c r="C284" s="11">
        <v>278</v>
      </c>
      <c r="D284" s="9" t="s">
        <v>561</v>
      </c>
      <c r="E284" s="9" t="s">
        <v>17</v>
      </c>
      <c r="F284" s="9">
        <v>2</v>
      </c>
      <c r="G284" s="1">
        <v>44594</v>
      </c>
      <c r="H284" s="4">
        <v>165.4</v>
      </c>
      <c r="I284" s="11" t="s">
        <v>12</v>
      </c>
      <c r="J284" s="12">
        <v>335.74</v>
      </c>
      <c r="K284" s="11"/>
      <c r="L284" s="11" t="s">
        <v>562</v>
      </c>
      <c r="M284" s="11"/>
      <c r="N284" s="11"/>
      <c r="O284" s="12">
        <f t="shared" si="17"/>
        <v>335.74</v>
      </c>
      <c r="P284" s="12">
        <f t="shared" si="18"/>
        <v>671.48</v>
      </c>
      <c r="Q284" s="51">
        <v>0.2</v>
      </c>
      <c r="R284" s="52">
        <v>0.14699999999999999</v>
      </c>
      <c r="S284" s="53">
        <f t="shared" si="20"/>
        <v>458</v>
      </c>
      <c r="T284" s="12">
        <f t="shared" si="19"/>
        <v>381.66666666666669</v>
      </c>
    </row>
    <row r="285" spans="3:20" ht="24" x14ac:dyDescent="0.25">
      <c r="C285" s="11">
        <v>279</v>
      </c>
      <c r="D285" s="9" t="s">
        <v>563</v>
      </c>
      <c r="E285" s="9" t="s">
        <v>17</v>
      </c>
      <c r="F285" s="9">
        <v>15</v>
      </c>
      <c r="G285" s="1">
        <v>44594</v>
      </c>
      <c r="H285" s="4">
        <v>1169.25</v>
      </c>
      <c r="I285" s="11" t="s">
        <v>12</v>
      </c>
      <c r="J285" s="12">
        <v>499.24</v>
      </c>
      <c r="K285" s="11"/>
      <c r="L285" s="11" t="s">
        <v>564</v>
      </c>
      <c r="M285" s="11"/>
      <c r="N285" s="11"/>
      <c r="O285" s="12">
        <f t="shared" si="17"/>
        <v>499.24</v>
      </c>
      <c r="P285" s="12">
        <f t="shared" si="18"/>
        <v>7488.6</v>
      </c>
      <c r="Q285" s="51">
        <v>0.2</v>
      </c>
      <c r="R285" s="52">
        <v>0.14699999999999999</v>
      </c>
      <c r="S285" s="53">
        <f t="shared" si="20"/>
        <v>5110</v>
      </c>
      <c r="T285" s="12">
        <f t="shared" si="19"/>
        <v>4258.3333333333339</v>
      </c>
    </row>
    <row r="286" spans="3:20" ht="24" x14ac:dyDescent="0.25">
      <c r="C286" s="11">
        <v>280</v>
      </c>
      <c r="D286" s="9" t="s">
        <v>565</v>
      </c>
      <c r="E286" s="9" t="s">
        <v>17</v>
      </c>
      <c r="F286" s="9">
        <v>10</v>
      </c>
      <c r="G286" s="1">
        <v>44594</v>
      </c>
      <c r="H286" s="4">
        <v>927.7</v>
      </c>
      <c r="I286" s="11" t="s">
        <v>12</v>
      </c>
      <c r="J286" s="12">
        <v>911.42</v>
      </c>
      <c r="K286" s="11"/>
      <c r="L286" s="11" t="s">
        <v>566</v>
      </c>
      <c r="M286" s="11"/>
      <c r="N286" s="11"/>
      <c r="O286" s="12">
        <f t="shared" si="17"/>
        <v>911.42</v>
      </c>
      <c r="P286" s="12">
        <f t="shared" si="18"/>
        <v>9114.1999999999989</v>
      </c>
      <c r="Q286" s="51">
        <v>0.2</v>
      </c>
      <c r="R286" s="52">
        <v>0.14699999999999999</v>
      </c>
      <c r="S286" s="53">
        <f t="shared" si="20"/>
        <v>6220</v>
      </c>
      <c r="T286" s="12">
        <f t="shared" si="19"/>
        <v>5183.3333333333339</v>
      </c>
    </row>
    <row r="287" spans="3:20" ht="24" x14ac:dyDescent="0.25">
      <c r="C287" s="11">
        <v>281</v>
      </c>
      <c r="D287" s="9" t="s">
        <v>567</v>
      </c>
      <c r="E287" s="9" t="s">
        <v>17</v>
      </c>
      <c r="F287" s="9">
        <v>194</v>
      </c>
      <c r="G287" s="1">
        <v>44594</v>
      </c>
      <c r="H287" s="4">
        <v>17997.38</v>
      </c>
      <c r="I287" s="11" t="s">
        <v>12</v>
      </c>
      <c r="J287" s="12">
        <v>256.33999999999997</v>
      </c>
      <c r="K287" s="11"/>
      <c r="L287" s="11" t="s">
        <v>568</v>
      </c>
      <c r="M287" s="11"/>
      <c r="N287" s="11"/>
      <c r="O287" s="12">
        <f t="shared" si="17"/>
        <v>256.33999999999997</v>
      </c>
      <c r="P287" s="12">
        <f t="shared" si="18"/>
        <v>49729.959999999992</v>
      </c>
      <c r="Q287" s="51">
        <v>0.2</v>
      </c>
      <c r="R287" s="52">
        <v>0.14699999999999999</v>
      </c>
      <c r="S287" s="53">
        <f t="shared" si="20"/>
        <v>33936</v>
      </c>
      <c r="T287" s="12">
        <f t="shared" si="19"/>
        <v>28280</v>
      </c>
    </row>
    <row r="288" spans="3:20" ht="24" x14ac:dyDescent="0.25">
      <c r="C288" s="11">
        <v>282</v>
      </c>
      <c r="D288" s="9" t="s">
        <v>569</v>
      </c>
      <c r="E288" s="9" t="s">
        <v>17</v>
      </c>
      <c r="F288" s="9">
        <v>1000</v>
      </c>
      <c r="G288" s="3" t="s">
        <v>2108</v>
      </c>
      <c r="H288" s="5">
        <v>2814.58</v>
      </c>
      <c r="I288" s="11" t="s">
        <v>12</v>
      </c>
      <c r="J288" s="12">
        <v>1.94</v>
      </c>
      <c r="K288" s="12"/>
      <c r="L288" s="16" t="s">
        <v>2898</v>
      </c>
      <c r="M288" s="11"/>
      <c r="N288" s="11"/>
      <c r="O288" s="12">
        <f t="shared" si="17"/>
        <v>1.94</v>
      </c>
      <c r="P288" s="12">
        <f t="shared" si="18"/>
        <v>1940</v>
      </c>
      <c r="Q288" s="51">
        <v>0.2</v>
      </c>
      <c r="R288" s="52">
        <v>0.14699999999999999</v>
      </c>
      <c r="S288" s="53">
        <f t="shared" si="20"/>
        <v>1324</v>
      </c>
      <c r="T288" s="12">
        <f t="shared" si="19"/>
        <v>1103.3333333333335</v>
      </c>
    </row>
    <row r="289" spans="3:20" ht="24" x14ac:dyDescent="0.25">
      <c r="C289" s="11">
        <v>283</v>
      </c>
      <c r="D289" s="9" t="s">
        <v>570</v>
      </c>
      <c r="E289" s="9" t="s">
        <v>11</v>
      </c>
      <c r="F289" s="9">
        <v>500</v>
      </c>
      <c r="G289" s="1">
        <v>44594</v>
      </c>
      <c r="H289" s="4">
        <v>490</v>
      </c>
      <c r="I289" s="11" t="s">
        <v>12</v>
      </c>
      <c r="J289" s="12"/>
      <c r="K289" s="12"/>
      <c r="L289" s="11"/>
      <c r="M289" s="11">
        <v>2022</v>
      </c>
      <c r="N289" s="11">
        <f>Индексы!AC28</f>
        <v>0.97</v>
      </c>
      <c r="O289" s="11"/>
      <c r="P289" s="12">
        <f>H289*N289*1.2</f>
        <v>570.36</v>
      </c>
      <c r="Q289" s="51">
        <v>0.2</v>
      </c>
      <c r="R289" s="52">
        <v>0.14699999999999999</v>
      </c>
      <c r="S289" s="53">
        <f t="shared" si="20"/>
        <v>389</v>
      </c>
      <c r="T289" s="12">
        <f t="shared" si="19"/>
        <v>324.16666666666669</v>
      </c>
    </row>
    <row r="290" spans="3:20" x14ac:dyDescent="0.25">
      <c r="C290" s="11">
        <v>284</v>
      </c>
      <c r="D290" s="9" t="s">
        <v>571</v>
      </c>
      <c r="E290" s="9" t="s">
        <v>17</v>
      </c>
      <c r="F290" s="9">
        <v>400</v>
      </c>
      <c r="G290" s="1">
        <v>44594</v>
      </c>
      <c r="H290" s="4">
        <v>1400</v>
      </c>
      <c r="I290" s="11" t="s">
        <v>12</v>
      </c>
      <c r="J290" s="12"/>
      <c r="K290" s="12"/>
      <c r="L290" s="11"/>
      <c r="M290" s="11">
        <v>2022</v>
      </c>
      <c r="N290" s="11">
        <v>0.97</v>
      </c>
      <c r="O290" s="11"/>
      <c r="P290" s="12">
        <f>H290*N290*1.2</f>
        <v>1629.6</v>
      </c>
      <c r="Q290" s="51">
        <v>0.2</v>
      </c>
      <c r="R290" s="52">
        <v>0.14699999999999999</v>
      </c>
      <c r="S290" s="53">
        <f t="shared" si="20"/>
        <v>1112</v>
      </c>
      <c r="T290" s="12">
        <f t="shared" si="19"/>
        <v>926.66666666666674</v>
      </c>
    </row>
    <row r="291" spans="3:20" x14ac:dyDescent="0.25">
      <c r="C291" s="11">
        <v>285</v>
      </c>
      <c r="D291" s="9" t="s">
        <v>572</v>
      </c>
      <c r="E291" s="9" t="s">
        <v>11</v>
      </c>
      <c r="F291" s="9">
        <v>70</v>
      </c>
      <c r="G291" s="1">
        <v>44594</v>
      </c>
      <c r="H291" s="4">
        <v>1705.35</v>
      </c>
      <c r="I291" s="11" t="s">
        <v>12</v>
      </c>
      <c r="J291" s="12"/>
      <c r="K291" s="12"/>
      <c r="L291" s="11"/>
      <c r="M291" s="11">
        <v>2022</v>
      </c>
      <c r="N291" s="11">
        <v>0.97</v>
      </c>
      <c r="O291" s="11"/>
      <c r="P291" s="12">
        <f>H291*N291*1.2</f>
        <v>1985.0273999999999</v>
      </c>
      <c r="Q291" s="51">
        <v>0.2</v>
      </c>
      <c r="R291" s="52">
        <v>0.14699999999999999</v>
      </c>
      <c r="S291" s="53">
        <f t="shared" si="20"/>
        <v>1355</v>
      </c>
      <c r="T291" s="12">
        <f t="shared" si="19"/>
        <v>1129.1666666666667</v>
      </c>
    </row>
    <row r="292" spans="3:20" x14ac:dyDescent="0.25">
      <c r="C292" s="11">
        <v>286</v>
      </c>
      <c r="D292" s="9" t="s">
        <v>573</v>
      </c>
      <c r="E292" s="9" t="s">
        <v>17</v>
      </c>
      <c r="F292" s="9">
        <v>12</v>
      </c>
      <c r="G292" s="1">
        <v>44594</v>
      </c>
      <c r="H292" s="4">
        <v>76.8</v>
      </c>
      <c r="I292" s="11" t="s">
        <v>12</v>
      </c>
      <c r="J292" s="12"/>
      <c r="K292" s="12"/>
      <c r="L292" s="11"/>
      <c r="M292" s="11">
        <v>2022</v>
      </c>
      <c r="N292" s="11">
        <v>0.97</v>
      </c>
      <c r="O292" s="11"/>
      <c r="P292" s="12">
        <f>H292*N292*1.2</f>
        <v>89.395199999999988</v>
      </c>
      <c r="Q292" s="51">
        <v>0.2</v>
      </c>
      <c r="R292" s="52">
        <v>0.14699999999999999</v>
      </c>
      <c r="S292" s="53">
        <f t="shared" si="20"/>
        <v>61</v>
      </c>
      <c r="T292" s="12">
        <f t="shared" si="19"/>
        <v>50.833333333333336</v>
      </c>
    </row>
    <row r="293" spans="3:20" x14ac:dyDescent="0.25">
      <c r="C293" s="11">
        <v>287</v>
      </c>
      <c r="D293" s="9" t="s">
        <v>574</v>
      </c>
      <c r="E293" s="9" t="s">
        <v>17</v>
      </c>
      <c r="F293" s="9">
        <v>14</v>
      </c>
      <c r="G293" s="1">
        <v>44594</v>
      </c>
      <c r="H293" s="5">
        <v>4545.87</v>
      </c>
      <c r="I293" s="11" t="s">
        <v>12</v>
      </c>
      <c r="J293" s="12"/>
      <c r="K293" s="12"/>
      <c r="L293" s="11"/>
      <c r="M293" s="11">
        <v>2022</v>
      </c>
      <c r="N293" s="11">
        <v>0.97</v>
      </c>
      <c r="O293" s="11"/>
      <c r="P293" s="12">
        <f>H293*N293*1.2</f>
        <v>5291.392679999999</v>
      </c>
      <c r="Q293" s="51">
        <v>0.2</v>
      </c>
      <c r="R293" s="52">
        <v>0.14699999999999999</v>
      </c>
      <c r="S293" s="53">
        <f t="shared" si="20"/>
        <v>3611</v>
      </c>
      <c r="T293" s="12">
        <f t="shared" si="19"/>
        <v>3009.166666666667</v>
      </c>
    </row>
    <row r="294" spans="3:20" ht="24" x14ac:dyDescent="0.25">
      <c r="C294" s="11">
        <v>288</v>
      </c>
      <c r="D294" s="9" t="s">
        <v>575</v>
      </c>
      <c r="E294" s="9" t="s">
        <v>17</v>
      </c>
      <c r="F294" s="9">
        <v>1</v>
      </c>
      <c r="G294" s="3"/>
      <c r="H294" s="5">
        <v>4337.45</v>
      </c>
      <c r="I294" s="11" t="s">
        <v>12</v>
      </c>
      <c r="J294" s="12">
        <v>3479</v>
      </c>
      <c r="K294" s="11"/>
      <c r="L294" s="11" t="s">
        <v>2109</v>
      </c>
      <c r="M294" s="11"/>
      <c r="N294" s="11"/>
      <c r="O294" s="12">
        <f t="shared" si="17"/>
        <v>3479</v>
      </c>
      <c r="P294" s="12">
        <f t="shared" si="18"/>
        <v>3479</v>
      </c>
      <c r="Q294" s="51">
        <v>0.2</v>
      </c>
      <c r="R294" s="52">
        <v>0.14699999999999999</v>
      </c>
      <c r="S294" s="53">
        <f t="shared" si="20"/>
        <v>2374</v>
      </c>
      <c r="T294" s="12">
        <f t="shared" si="19"/>
        <v>1978.3333333333335</v>
      </c>
    </row>
    <row r="295" spans="3:20" x14ac:dyDescent="0.25">
      <c r="C295" s="11">
        <v>289</v>
      </c>
      <c r="D295" s="9" t="s">
        <v>576</v>
      </c>
      <c r="E295" s="9" t="s">
        <v>17</v>
      </c>
      <c r="F295" s="9">
        <v>1</v>
      </c>
      <c r="G295" s="3"/>
      <c r="H295" s="5">
        <v>89793.57</v>
      </c>
      <c r="I295" s="11" t="s">
        <v>12</v>
      </c>
      <c r="J295" s="12">
        <v>135175</v>
      </c>
      <c r="K295" s="11"/>
      <c r="L295" s="11" t="s">
        <v>2110</v>
      </c>
      <c r="M295" s="11"/>
      <c r="N295" s="11"/>
      <c r="O295" s="12">
        <f t="shared" si="17"/>
        <v>135175</v>
      </c>
      <c r="P295" s="12">
        <f t="shared" si="18"/>
        <v>135175</v>
      </c>
      <c r="Q295" s="51">
        <v>0.2</v>
      </c>
      <c r="R295" s="52">
        <v>0.14699999999999999</v>
      </c>
      <c r="S295" s="53">
        <f t="shared" si="20"/>
        <v>92243</v>
      </c>
      <c r="T295" s="12">
        <f t="shared" si="19"/>
        <v>76869.166666666672</v>
      </c>
    </row>
    <row r="296" spans="3:20" x14ac:dyDescent="0.25">
      <c r="C296" s="11">
        <v>290</v>
      </c>
      <c r="D296" s="9" t="s">
        <v>577</v>
      </c>
      <c r="E296" s="9" t="s">
        <v>17</v>
      </c>
      <c r="F296" s="9">
        <v>1</v>
      </c>
      <c r="G296" s="1">
        <v>44594</v>
      </c>
      <c r="H296" s="4">
        <v>15699</v>
      </c>
      <c r="I296" s="11" t="s">
        <v>12</v>
      </c>
      <c r="J296" s="12"/>
      <c r="K296" s="12"/>
      <c r="L296" s="11"/>
      <c r="M296" s="11">
        <v>2022</v>
      </c>
      <c r="N296" s="11">
        <v>0.97</v>
      </c>
      <c r="O296" s="11"/>
      <c r="P296" s="12">
        <f t="shared" ref="P296:P327" si="21">H296*N296*1.2</f>
        <v>18273.635999999999</v>
      </c>
      <c r="Q296" s="51">
        <v>0.2</v>
      </c>
      <c r="R296" s="52">
        <v>0.14699999999999999</v>
      </c>
      <c r="S296" s="53">
        <f t="shared" si="20"/>
        <v>12470</v>
      </c>
      <c r="T296" s="12">
        <f t="shared" si="19"/>
        <v>10391.666666666668</v>
      </c>
    </row>
    <row r="297" spans="3:20" x14ac:dyDescent="0.25">
      <c r="C297" s="11">
        <v>291</v>
      </c>
      <c r="D297" s="9" t="s">
        <v>578</v>
      </c>
      <c r="E297" s="9" t="s">
        <v>17</v>
      </c>
      <c r="F297" s="9">
        <v>1</v>
      </c>
      <c r="G297" s="1">
        <v>44594</v>
      </c>
      <c r="H297" s="4">
        <v>2493</v>
      </c>
      <c r="I297" s="11" t="s">
        <v>12</v>
      </c>
      <c r="J297" s="12"/>
      <c r="K297" s="12"/>
      <c r="L297" s="11"/>
      <c r="M297" s="11">
        <v>2022</v>
      </c>
      <c r="N297" s="11">
        <v>0.97</v>
      </c>
      <c r="O297" s="11"/>
      <c r="P297" s="12">
        <f t="shared" si="21"/>
        <v>2901.8519999999999</v>
      </c>
      <c r="Q297" s="51">
        <v>0.2</v>
      </c>
      <c r="R297" s="52">
        <v>0.14699999999999999</v>
      </c>
      <c r="S297" s="53">
        <f t="shared" si="20"/>
        <v>1980</v>
      </c>
      <c r="T297" s="12">
        <f t="shared" si="19"/>
        <v>1650</v>
      </c>
    </row>
    <row r="298" spans="3:20" ht="24" x14ac:dyDescent="0.25">
      <c r="C298" s="11">
        <v>292</v>
      </c>
      <c r="D298" s="9" t="s">
        <v>579</v>
      </c>
      <c r="E298" s="9" t="s">
        <v>11</v>
      </c>
      <c r="F298" s="9">
        <v>1</v>
      </c>
      <c r="G298" s="1">
        <v>44594</v>
      </c>
      <c r="H298" s="4">
        <v>427.66</v>
      </c>
      <c r="I298" s="11" t="s">
        <v>12</v>
      </c>
      <c r="J298" s="12"/>
      <c r="K298" s="12"/>
      <c r="L298" s="11"/>
      <c r="M298" s="11">
        <v>2022</v>
      </c>
      <c r="N298" s="11">
        <v>0.97</v>
      </c>
      <c r="O298" s="11"/>
      <c r="P298" s="12">
        <f t="shared" si="21"/>
        <v>497.79623999999995</v>
      </c>
      <c r="Q298" s="51">
        <v>0.2</v>
      </c>
      <c r="R298" s="52">
        <v>0.14699999999999999</v>
      </c>
      <c r="S298" s="53">
        <f t="shared" si="20"/>
        <v>340</v>
      </c>
      <c r="T298" s="12">
        <f t="shared" si="19"/>
        <v>283.33333333333337</v>
      </c>
    </row>
    <row r="299" spans="3:20" x14ac:dyDescent="0.25">
      <c r="C299" s="11">
        <v>293</v>
      </c>
      <c r="D299" s="9" t="s">
        <v>580</v>
      </c>
      <c r="E299" s="9" t="s">
        <v>17</v>
      </c>
      <c r="F299" s="9">
        <v>10</v>
      </c>
      <c r="G299" s="1">
        <v>44594</v>
      </c>
      <c r="H299" s="4">
        <v>265</v>
      </c>
      <c r="I299" s="11" t="s">
        <v>12</v>
      </c>
      <c r="J299" s="12"/>
      <c r="K299" s="12"/>
      <c r="L299" s="11"/>
      <c r="M299" s="11">
        <v>2022</v>
      </c>
      <c r="N299" s="11">
        <v>0.97</v>
      </c>
      <c r="O299" s="11"/>
      <c r="P299" s="12">
        <f t="shared" si="21"/>
        <v>308.45999999999998</v>
      </c>
      <c r="Q299" s="51">
        <v>0.2</v>
      </c>
      <c r="R299" s="52">
        <v>0.14699999999999999</v>
      </c>
      <c r="S299" s="53">
        <f t="shared" si="20"/>
        <v>210</v>
      </c>
      <c r="T299" s="12">
        <f t="shared" si="19"/>
        <v>175</v>
      </c>
    </row>
    <row r="300" spans="3:20" x14ac:dyDescent="0.25">
      <c r="C300" s="11">
        <v>294</v>
      </c>
      <c r="D300" s="9" t="s">
        <v>581</v>
      </c>
      <c r="E300" s="9" t="s">
        <v>17</v>
      </c>
      <c r="F300" s="9">
        <v>5</v>
      </c>
      <c r="G300" s="1">
        <v>44594</v>
      </c>
      <c r="H300" s="4">
        <v>1124.5999999999999</v>
      </c>
      <c r="I300" s="11" t="s">
        <v>12</v>
      </c>
      <c r="J300" s="12"/>
      <c r="K300" s="12"/>
      <c r="L300" s="11"/>
      <c r="M300" s="11">
        <v>2022</v>
      </c>
      <c r="N300" s="11">
        <v>0.97</v>
      </c>
      <c r="O300" s="11"/>
      <c r="P300" s="12">
        <f t="shared" si="21"/>
        <v>1309.0343999999998</v>
      </c>
      <c r="Q300" s="51">
        <v>0.2</v>
      </c>
      <c r="R300" s="52">
        <v>0.14699999999999999</v>
      </c>
      <c r="S300" s="53">
        <f t="shared" si="20"/>
        <v>893</v>
      </c>
      <c r="T300" s="12">
        <f t="shared" si="19"/>
        <v>744.16666666666674</v>
      </c>
    </row>
    <row r="301" spans="3:20" x14ac:dyDescent="0.25">
      <c r="C301" s="11">
        <v>295</v>
      </c>
      <c r="D301" s="9" t="s">
        <v>582</v>
      </c>
      <c r="E301" s="9" t="s">
        <v>17</v>
      </c>
      <c r="F301" s="9">
        <v>2</v>
      </c>
      <c r="G301" s="1">
        <v>44594</v>
      </c>
      <c r="H301" s="4">
        <v>1194.5999999999999</v>
      </c>
      <c r="I301" s="11" t="s">
        <v>12</v>
      </c>
      <c r="J301" s="12"/>
      <c r="K301" s="12"/>
      <c r="L301" s="11"/>
      <c r="M301" s="11">
        <v>2022</v>
      </c>
      <c r="N301" s="11">
        <v>0.97</v>
      </c>
      <c r="O301" s="11"/>
      <c r="P301" s="12">
        <f t="shared" si="21"/>
        <v>1390.5143999999998</v>
      </c>
      <c r="Q301" s="51">
        <v>0.2</v>
      </c>
      <c r="R301" s="52">
        <v>0.14699999999999999</v>
      </c>
      <c r="S301" s="53">
        <f t="shared" si="20"/>
        <v>949</v>
      </c>
      <c r="T301" s="12">
        <f t="shared" si="19"/>
        <v>790.83333333333337</v>
      </c>
    </row>
    <row r="302" spans="3:20" x14ac:dyDescent="0.25">
      <c r="C302" s="11">
        <v>296</v>
      </c>
      <c r="D302" s="9" t="s">
        <v>583</v>
      </c>
      <c r="E302" s="9" t="s">
        <v>17</v>
      </c>
      <c r="F302" s="9">
        <v>42</v>
      </c>
      <c r="G302" s="1">
        <v>44594</v>
      </c>
      <c r="H302" s="4">
        <v>882</v>
      </c>
      <c r="I302" s="11" t="s">
        <v>12</v>
      </c>
      <c r="J302" s="12"/>
      <c r="K302" s="12"/>
      <c r="L302" s="11"/>
      <c r="M302" s="11">
        <v>2022</v>
      </c>
      <c r="N302" s="11">
        <v>0.97</v>
      </c>
      <c r="O302" s="11"/>
      <c r="P302" s="12">
        <f t="shared" si="21"/>
        <v>1026.6479999999999</v>
      </c>
      <c r="Q302" s="51">
        <v>0.2</v>
      </c>
      <c r="R302" s="52">
        <v>0.14699999999999999</v>
      </c>
      <c r="S302" s="53">
        <f t="shared" si="20"/>
        <v>701</v>
      </c>
      <c r="T302" s="12">
        <f t="shared" si="19"/>
        <v>584.16666666666674</v>
      </c>
    </row>
    <row r="303" spans="3:20" x14ac:dyDescent="0.25">
      <c r="C303" s="11">
        <v>297</v>
      </c>
      <c r="D303" s="9" t="s">
        <v>584</v>
      </c>
      <c r="E303" s="9" t="s">
        <v>17</v>
      </c>
      <c r="F303" s="9">
        <v>10</v>
      </c>
      <c r="G303" s="1">
        <v>44594</v>
      </c>
      <c r="H303" s="4">
        <v>207.5</v>
      </c>
      <c r="I303" s="11" t="s">
        <v>12</v>
      </c>
      <c r="J303" s="12"/>
      <c r="K303" s="12"/>
      <c r="L303" s="11"/>
      <c r="M303" s="11">
        <v>2022</v>
      </c>
      <c r="N303" s="11">
        <v>0.97</v>
      </c>
      <c r="O303" s="11"/>
      <c r="P303" s="12">
        <f t="shared" si="21"/>
        <v>241.53</v>
      </c>
      <c r="Q303" s="51">
        <v>0.2</v>
      </c>
      <c r="R303" s="52">
        <v>0.14699999999999999</v>
      </c>
      <c r="S303" s="53">
        <f t="shared" si="20"/>
        <v>165</v>
      </c>
      <c r="T303" s="12">
        <f t="shared" si="19"/>
        <v>137.5</v>
      </c>
    </row>
    <row r="304" spans="3:20" x14ac:dyDescent="0.25">
      <c r="C304" s="11">
        <v>298</v>
      </c>
      <c r="D304" s="9" t="s">
        <v>585</v>
      </c>
      <c r="E304" s="9" t="s">
        <v>17</v>
      </c>
      <c r="F304" s="9">
        <v>60</v>
      </c>
      <c r="G304" s="1">
        <v>44594</v>
      </c>
      <c r="H304" s="4">
        <v>2583</v>
      </c>
      <c r="I304" s="11" t="s">
        <v>12</v>
      </c>
      <c r="J304" s="12"/>
      <c r="K304" s="12"/>
      <c r="L304" s="11"/>
      <c r="M304" s="11">
        <v>2022</v>
      </c>
      <c r="N304" s="11">
        <v>0.97</v>
      </c>
      <c r="O304" s="11"/>
      <c r="P304" s="12">
        <f t="shared" si="21"/>
        <v>3006.6119999999996</v>
      </c>
      <c r="Q304" s="51">
        <v>0.2</v>
      </c>
      <c r="R304" s="52">
        <v>0.14699999999999999</v>
      </c>
      <c r="S304" s="53">
        <f t="shared" si="20"/>
        <v>2052</v>
      </c>
      <c r="T304" s="12">
        <f t="shared" si="19"/>
        <v>1710</v>
      </c>
    </row>
    <row r="305" spans="3:20" x14ac:dyDescent="0.25">
      <c r="C305" s="11">
        <v>299</v>
      </c>
      <c r="D305" s="9" t="s">
        <v>586</v>
      </c>
      <c r="E305" s="9" t="s">
        <v>17</v>
      </c>
      <c r="F305" s="9">
        <v>50</v>
      </c>
      <c r="G305" s="1">
        <v>44594</v>
      </c>
      <c r="H305" s="4">
        <v>3400</v>
      </c>
      <c r="I305" s="11" t="s">
        <v>12</v>
      </c>
      <c r="J305" s="12"/>
      <c r="K305" s="12"/>
      <c r="L305" s="11"/>
      <c r="M305" s="11">
        <v>2022</v>
      </c>
      <c r="N305" s="11">
        <v>0.97</v>
      </c>
      <c r="O305" s="11"/>
      <c r="P305" s="12">
        <f t="shared" si="21"/>
        <v>3957.6</v>
      </c>
      <c r="Q305" s="51">
        <v>0.2</v>
      </c>
      <c r="R305" s="52">
        <v>0.14699999999999999</v>
      </c>
      <c r="S305" s="53">
        <f t="shared" si="20"/>
        <v>2701</v>
      </c>
      <c r="T305" s="12">
        <f t="shared" si="19"/>
        <v>2250.8333333333335</v>
      </c>
    </row>
    <row r="306" spans="3:20" x14ac:dyDescent="0.25">
      <c r="C306" s="11">
        <v>300</v>
      </c>
      <c r="D306" s="9" t="s">
        <v>587</v>
      </c>
      <c r="E306" s="9" t="s">
        <v>17</v>
      </c>
      <c r="F306" s="9">
        <v>50</v>
      </c>
      <c r="G306" s="1">
        <v>44594</v>
      </c>
      <c r="H306" s="4">
        <v>2950</v>
      </c>
      <c r="I306" s="11" t="s">
        <v>12</v>
      </c>
      <c r="J306" s="12"/>
      <c r="K306" s="12"/>
      <c r="L306" s="11"/>
      <c r="M306" s="11">
        <v>2022</v>
      </c>
      <c r="N306" s="11">
        <v>0.97</v>
      </c>
      <c r="O306" s="11"/>
      <c r="P306" s="12">
        <f t="shared" si="21"/>
        <v>3433.7999999999997</v>
      </c>
      <c r="Q306" s="51">
        <v>0.2</v>
      </c>
      <c r="R306" s="52">
        <v>0.14699999999999999</v>
      </c>
      <c r="S306" s="53">
        <f t="shared" si="20"/>
        <v>2343</v>
      </c>
      <c r="T306" s="12">
        <f t="shared" si="19"/>
        <v>1952.5</v>
      </c>
    </row>
    <row r="307" spans="3:20" x14ac:dyDescent="0.25">
      <c r="C307" s="11">
        <v>301</v>
      </c>
      <c r="D307" s="9" t="s">
        <v>588</v>
      </c>
      <c r="E307" s="9" t="s">
        <v>17</v>
      </c>
      <c r="F307" s="9">
        <v>50</v>
      </c>
      <c r="G307" s="1">
        <v>44594</v>
      </c>
      <c r="H307" s="4">
        <v>3050</v>
      </c>
      <c r="I307" s="11" t="s">
        <v>12</v>
      </c>
      <c r="J307" s="12"/>
      <c r="K307" s="12"/>
      <c r="L307" s="11"/>
      <c r="M307" s="11">
        <v>2022</v>
      </c>
      <c r="N307" s="11">
        <v>0.97</v>
      </c>
      <c r="O307" s="11"/>
      <c r="P307" s="12">
        <f t="shared" si="21"/>
        <v>3550.2</v>
      </c>
      <c r="Q307" s="51">
        <v>0.2</v>
      </c>
      <c r="R307" s="52">
        <v>0.14699999999999999</v>
      </c>
      <c r="S307" s="53">
        <f t="shared" si="20"/>
        <v>2423</v>
      </c>
      <c r="T307" s="12">
        <f t="shared" si="19"/>
        <v>2019.1666666666667</v>
      </c>
    </row>
    <row r="308" spans="3:20" x14ac:dyDescent="0.25">
      <c r="C308" s="11">
        <v>302</v>
      </c>
      <c r="D308" s="9" t="s">
        <v>589</v>
      </c>
      <c r="E308" s="9" t="s">
        <v>17</v>
      </c>
      <c r="F308" s="9">
        <v>50</v>
      </c>
      <c r="G308" s="1">
        <v>44594</v>
      </c>
      <c r="H308" s="4">
        <v>3100</v>
      </c>
      <c r="I308" s="11" t="s">
        <v>12</v>
      </c>
      <c r="J308" s="12"/>
      <c r="K308" s="12"/>
      <c r="L308" s="11"/>
      <c r="M308" s="11">
        <v>2022</v>
      </c>
      <c r="N308" s="11">
        <v>0.97</v>
      </c>
      <c r="O308" s="11"/>
      <c r="P308" s="12">
        <f t="shared" si="21"/>
        <v>3608.4</v>
      </c>
      <c r="Q308" s="51">
        <v>0.2</v>
      </c>
      <c r="R308" s="52">
        <v>0.14699999999999999</v>
      </c>
      <c r="S308" s="53">
        <f t="shared" si="20"/>
        <v>2462</v>
      </c>
      <c r="T308" s="12">
        <f t="shared" si="19"/>
        <v>2051.666666666667</v>
      </c>
    </row>
    <row r="309" spans="3:20" ht="24" x14ac:dyDescent="0.25">
      <c r="C309" s="11">
        <v>303</v>
      </c>
      <c r="D309" s="9" t="s">
        <v>590</v>
      </c>
      <c r="E309" s="9" t="s">
        <v>17</v>
      </c>
      <c r="F309" s="9">
        <v>1</v>
      </c>
      <c r="G309" s="1">
        <v>44594</v>
      </c>
      <c r="H309" s="4">
        <v>16150</v>
      </c>
      <c r="I309" s="11" t="s">
        <v>12</v>
      </c>
      <c r="J309" s="12"/>
      <c r="K309" s="12"/>
      <c r="L309" s="11"/>
      <c r="M309" s="11">
        <v>2022</v>
      </c>
      <c r="N309" s="11">
        <v>0.97</v>
      </c>
      <c r="O309" s="11"/>
      <c r="P309" s="12">
        <f t="shared" si="21"/>
        <v>18798.599999999999</v>
      </c>
      <c r="Q309" s="51">
        <v>0.2</v>
      </c>
      <c r="R309" s="52">
        <v>0.14699999999999999</v>
      </c>
      <c r="S309" s="53">
        <f t="shared" si="20"/>
        <v>12828</v>
      </c>
      <c r="T309" s="12">
        <f t="shared" si="19"/>
        <v>10690</v>
      </c>
    </row>
    <row r="310" spans="3:20" x14ac:dyDescent="0.25">
      <c r="C310" s="11">
        <v>304</v>
      </c>
      <c r="D310" s="9" t="s">
        <v>591</v>
      </c>
      <c r="E310" s="9" t="s">
        <v>17</v>
      </c>
      <c r="F310" s="9">
        <v>3</v>
      </c>
      <c r="G310" s="1">
        <v>44594</v>
      </c>
      <c r="H310" s="4">
        <v>6277.56</v>
      </c>
      <c r="I310" s="11" t="s">
        <v>12</v>
      </c>
      <c r="J310" s="12"/>
      <c r="K310" s="12"/>
      <c r="L310" s="11"/>
      <c r="M310" s="11">
        <v>2022</v>
      </c>
      <c r="N310" s="11">
        <v>0.97</v>
      </c>
      <c r="O310" s="11"/>
      <c r="P310" s="12">
        <f t="shared" si="21"/>
        <v>7307.0798400000003</v>
      </c>
      <c r="Q310" s="51">
        <v>0.2</v>
      </c>
      <c r="R310" s="52">
        <v>0.14699999999999999</v>
      </c>
      <c r="S310" s="53">
        <f t="shared" si="20"/>
        <v>4986</v>
      </c>
      <c r="T310" s="12">
        <f t="shared" si="19"/>
        <v>4155</v>
      </c>
    </row>
    <row r="311" spans="3:20" x14ac:dyDescent="0.25">
      <c r="C311" s="11">
        <v>305</v>
      </c>
      <c r="D311" s="9" t="s">
        <v>592</v>
      </c>
      <c r="E311" s="9" t="s">
        <v>11</v>
      </c>
      <c r="F311" s="9">
        <v>58</v>
      </c>
      <c r="G311" s="1">
        <v>44594</v>
      </c>
      <c r="H311" s="4">
        <v>5421.84</v>
      </c>
      <c r="I311" s="11" t="s">
        <v>12</v>
      </c>
      <c r="J311" s="12"/>
      <c r="K311" s="12"/>
      <c r="L311" s="11"/>
      <c r="M311" s="11">
        <v>2022</v>
      </c>
      <c r="N311" s="11">
        <v>0.97</v>
      </c>
      <c r="O311" s="11"/>
      <c r="P311" s="12">
        <f t="shared" si="21"/>
        <v>6311.0217599999996</v>
      </c>
      <c r="Q311" s="51">
        <v>0.2</v>
      </c>
      <c r="R311" s="52">
        <v>0.14699999999999999</v>
      </c>
      <c r="S311" s="53">
        <f t="shared" si="20"/>
        <v>4307</v>
      </c>
      <c r="T311" s="12">
        <f t="shared" si="19"/>
        <v>3589.166666666667</v>
      </c>
    </row>
    <row r="312" spans="3:20" x14ac:dyDescent="0.25">
      <c r="C312" s="11">
        <v>306</v>
      </c>
      <c r="D312" s="9" t="s">
        <v>593</v>
      </c>
      <c r="E312" s="9" t="s">
        <v>17</v>
      </c>
      <c r="F312" s="9">
        <v>60</v>
      </c>
      <c r="G312" s="1">
        <v>44594</v>
      </c>
      <c r="H312" s="4">
        <v>9256.7999999999993</v>
      </c>
      <c r="I312" s="11" t="s">
        <v>12</v>
      </c>
      <c r="J312" s="12"/>
      <c r="K312" s="12"/>
      <c r="L312" s="11"/>
      <c r="M312" s="11">
        <v>2022</v>
      </c>
      <c r="N312" s="11">
        <v>0.97</v>
      </c>
      <c r="O312" s="11"/>
      <c r="P312" s="12">
        <f t="shared" si="21"/>
        <v>10774.915199999999</v>
      </c>
      <c r="Q312" s="51">
        <v>0.2</v>
      </c>
      <c r="R312" s="52">
        <v>0.14699999999999999</v>
      </c>
      <c r="S312" s="53">
        <f t="shared" si="20"/>
        <v>7353</v>
      </c>
      <c r="T312" s="12">
        <f t="shared" si="19"/>
        <v>6127.5</v>
      </c>
    </row>
    <row r="313" spans="3:20" x14ac:dyDescent="0.25">
      <c r="C313" s="11">
        <v>307</v>
      </c>
      <c r="D313" s="9" t="s">
        <v>594</v>
      </c>
      <c r="E313" s="9" t="s">
        <v>17</v>
      </c>
      <c r="F313" s="9">
        <v>20</v>
      </c>
      <c r="G313" s="1">
        <v>44594</v>
      </c>
      <c r="H313" s="4">
        <v>3713.4</v>
      </c>
      <c r="I313" s="11" t="s">
        <v>12</v>
      </c>
      <c r="J313" s="12"/>
      <c r="K313" s="12"/>
      <c r="L313" s="11"/>
      <c r="M313" s="11">
        <v>2022</v>
      </c>
      <c r="N313" s="11">
        <v>0.97</v>
      </c>
      <c r="O313" s="11"/>
      <c r="P313" s="12">
        <f t="shared" si="21"/>
        <v>4322.3976000000002</v>
      </c>
      <c r="Q313" s="51">
        <v>0.2</v>
      </c>
      <c r="R313" s="52">
        <v>0.14699999999999999</v>
      </c>
      <c r="S313" s="53">
        <f t="shared" si="20"/>
        <v>2950</v>
      </c>
      <c r="T313" s="12">
        <f t="shared" si="19"/>
        <v>2458.3333333333335</v>
      </c>
    </row>
    <row r="314" spans="3:20" x14ac:dyDescent="0.25">
      <c r="C314" s="11">
        <v>308</v>
      </c>
      <c r="D314" s="9" t="s">
        <v>595</v>
      </c>
      <c r="E314" s="9" t="s">
        <v>11</v>
      </c>
      <c r="F314" s="9">
        <v>500</v>
      </c>
      <c r="G314" s="1">
        <v>43465</v>
      </c>
      <c r="H314" s="4">
        <v>33789.97</v>
      </c>
      <c r="I314" s="11" t="s">
        <v>12</v>
      </c>
      <c r="J314" s="12"/>
      <c r="K314" s="12"/>
      <c r="L314" s="11"/>
      <c r="M314" s="11">
        <v>2018</v>
      </c>
      <c r="N314" s="11">
        <f>Индексы!AC24</f>
        <v>1.38</v>
      </c>
      <c r="O314" s="11"/>
      <c r="P314" s="12">
        <f t="shared" si="21"/>
        <v>55956.190319999994</v>
      </c>
      <c r="Q314" s="51">
        <v>0.2</v>
      </c>
      <c r="R314" s="52">
        <v>0.14699999999999999</v>
      </c>
      <c r="S314" s="53">
        <f t="shared" si="20"/>
        <v>38185</v>
      </c>
      <c r="T314" s="12">
        <f t="shared" si="19"/>
        <v>31820.833333333336</v>
      </c>
    </row>
    <row r="315" spans="3:20" x14ac:dyDescent="0.25">
      <c r="C315" s="11">
        <v>309</v>
      </c>
      <c r="D315" s="9" t="s">
        <v>596</v>
      </c>
      <c r="E315" s="9" t="s">
        <v>17</v>
      </c>
      <c r="F315" s="9">
        <v>500</v>
      </c>
      <c r="G315" s="1">
        <v>44594</v>
      </c>
      <c r="H315" s="4">
        <v>1470</v>
      </c>
      <c r="I315" s="11" t="s">
        <v>12</v>
      </c>
      <c r="J315" s="12"/>
      <c r="K315" s="12"/>
      <c r="L315" s="11"/>
      <c r="M315" s="11">
        <v>2022</v>
      </c>
      <c r="N315" s="11">
        <v>0.97</v>
      </c>
      <c r="O315" s="11"/>
      <c r="P315" s="12">
        <f t="shared" si="21"/>
        <v>1711.0799999999997</v>
      </c>
      <c r="Q315" s="51">
        <v>0.2</v>
      </c>
      <c r="R315" s="52">
        <v>0.14699999999999999</v>
      </c>
      <c r="S315" s="53">
        <f t="shared" si="20"/>
        <v>1168</v>
      </c>
      <c r="T315" s="12">
        <f t="shared" si="19"/>
        <v>973.33333333333337</v>
      </c>
    </row>
    <row r="316" spans="3:20" x14ac:dyDescent="0.25">
      <c r="C316" s="11">
        <v>310</v>
      </c>
      <c r="D316" s="9" t="s">
        <v>597</v>
      </c>
      <c r="E316" s="9" t="s">
        <v>11</v>
      </c>
      <c r="F316" s="9">
        <v>1900</v>
      </c>
      <c r="G316" s="1">
        <v>43465</v>
      </c>
      <c r="H316" s="4">
        <v>51400.26</v>
      </c>
      <c r="I316" s="11" t="s">
        <v>12</v>
      </c>
      <c r="J316" s="12"/>
      <c r="K316" s="12"/>
      <c r="L316" s="11"/>
      <c r="M316" s="11">
        <v>2018</v>
      </c>
      <c r="N316" s="11">
        <f>Индексы!AC24</f>
        <v>1.38</v>
      </c>
      <c r="O316" s="11"/>
      <c r="P316" s="12">
        <f t="shared" si="21"/>
        <v>85118.830560000002</v>
      </c>
      <c r="Q316" s="51">
        <v>0.2</v>
      </c>
      <c r="R316" s="52">
        <v>0.14699999999999999</v>
      </c>
      <c r="S316" s="53">
        <f t="shared" si="20"/>
        <v>58085</v>
      </c>
      <c r="T316" s="12">
        <f t="shared" si="19"/>
        <v>48404.166666666672</v>
      </c>
    </row>
    <row r="317" spans="3:20" x14ac:dyDescent="0.25">
      <c r="C317" s="11">
        <v>311</v>
      </c>
      <c r="D317" s="9" t="s">
        <v>598</v>
      </c>
      <c r="E317" s="9" t="s">
        <v>11</v>
      </c>
      <c r="F317" s="9">
        <v>150</v>
      </c>
      <c r="G317" s="1">
        <v>43465</v>
      </c>
      <c r="H317" s="4">
        <v>31800.47</v>
      </c>
      <c r="I317" s="11" t="s">
        <v>12</v>
      </c>
      <c r="J317" s="12"/>
      <c r="K317" s="12"/>
      <c r="L317" s="11"/>
      <c r="M317" s="11">
        <v>2018</v>
      </c>
      <c r="N317" s="11">
        <f>Индексы!AC24</f>
        <v>1.38</v>
      </c>
      <c r="O317" s="11"/>
      <c r="P317" s="12">
        <f t="shared" si="21"/>
        <v>52661.578320000001</v>
      </c>
      <c r="Q317" s="51">
        <v>0.2</v>
      </c>
      <c r="R317" s="52">
        <v>0.14699999999999999</v>
      </c>
      <c r="S317" s="53">
        <f t="shared" si="20"/>
        <v>35936</v>
      </c>
      <c r="T317" s="12">
        <f t="shared" si="19"/>
        <v>29946.666666666668</v>
      </c>
    </row>
    <row r="318" spans="3:20" x14ac:dyDescent="0.25">
      <c r="C318" s="11">
        <v>312</v>
      </c>
      <c r="D318" s="9" t="s">
        <v>599</v>
      </c>
      <c r="E318" s="9" t="s">
        <v>11</v>
      </c>
      <c r="F318" s="9">
        <v>32</v>
      </c>
      <c r="G318" s="1">
        <v>44594</v>
      </c>
      <c r="H318" s="4">
        <v>237.12</v>
      </c>
      <c r="I318" s="11" t="s">
        <v>12</v>
      </c>
      <c r="J318" s="12"/>
      <c r="K318" s="12"/>
      <c r="L318" s="11"/>
      <c r="M318" s="11">
        <v>2022</v>
      </c>
      <c r="N318" s="11">
        <v>0.97</v>
      </c>
      <c r="O318" s="11"/>
      <c r="P318" s="12">
        <f t="shared" si="21"/>
        <v>276.00767999999999</v>
      </c>
      <c r="Q318" s="51">
        <v>0.2</v>
      </c>
      <c r="R318" s="52">
        <v>0.14699999999999999</v>
      </c>
      <c r="S318" s="53">
        <f t="shared" si="20"/>
        <v>188</v>
      </c>
      <c r="T318" s="12">
        <f t="shared" si="19"/>
        <v>156.66666666666669</v>
      </c>
    </row>
    <row r="319" spans="3:20" x14ac:dyDescent="0.25">
      <c r="C319" s="11">
        <v>313</v>
      </c>
      <c r="D319" s="9" t="s">
        <v>600</v>
      </c>
      <c r="E319" s="9" t="s">
        <v>11</v>
      </c>
      <c r="F319" s="9">
        <v>100</v>
      </c>
      <c r="G319" s="1">
        <v>44594</v>
      </c>
      <c r="H319" s="4">
        <v>627</v>
      </c>
      <c r="I319" s="11" t="s">
        <v>12</v>
      </c>
      <c r="J319" s="12"/>
      <c r="K319" s="12"/>
      <c r="L319" s="11"/>
      <c r="M319" s="11">
        <v>2022</v>
      </c>
      <c r="N319" s="11">
        <v>0.97</v>
      </c>
      <c r="O319" s="11"/>
      <c r="P319" s="12">
        <f t="shared" si="21"/>
        <v>729.82799999999986</v>
      </c>
      <c r="Q319" s="51">
        <v>0.2</v>
      </c>
      <c r="R319" s="52">
        <v>0.14699999999999999</v>
      </c>
      <c r="S319" s="53">
        <f t="shared" si="20"/>
        <v>498</v>
      </c>
      <c r="T319" s="12">
        <f t="shared" si="19"/>
        <v>415</v>
      </c>
    </row>
    <row r="320" spans="3:20" x14ac:dyDescent="0.25">
      <c r="C320" s="11">
        <v>314</v>
      </c>
      <c r="D320" s="9" t="s">
        <v>601</v>
      </c>
      <c r="E320" s="9" t="s">
        <v>11</v>
      </c>
      <c r="F320" s="9">
        <v>50</v>
      </c>
      <c r="G320" s="1">
        <v>44594</v>
      </c>
      <c r="H320" s="4">
        <v>205</v>
      </c>
      <c r="I320" s="11" t="s">
        <v>12</v>
      </c>
      <c r="J320" s="12"/>
      <c r="K320" s="12"/>
      <c r="L320" s="11"/>
      <c r="M320" s="11">
        <v>2022</v>
      </c>
      <c r="N320" s="11">
        <v>0.97</v>
      </c>
      <c r="O320" s="11"/>
      <c r="P320" s="12">
        <f t="shared" si="21"/>
        <v>238.61999999999998</v>
      </c>
      <c r="Q320" s="51">
        <v>0.2</v>
      </c>
      <c r="R320" s="52">
        <v>0.14699999999999999</v>
      </c>
      <c r="S320" s="53">
        <f t="shared" si="20"/>
        <v>163</v>
      </c>
      <c r="T320" s="12">
        <f t="shared" si="19"/>
        <v>135.83333333333334</v>
      </c>
    </row>
    <row r="321" spans="3:20" x14ac:dyDescent="0.25">
      <c r="C321" s="11">
        <v>315</v>
      </c>
      <c r="D321" s="9" t="s">
        <v>602</v>
      </c>
      <c r="E321" s="9" t="s">
        <v>11</v>
      </c>
      <c r="F321" s="9">
        <v>50</v>
      </c>
      <c r="G321" s="1">
        <v>43465</v>
      </c>
      <c r="H321" s="4">
        <v>4530.54</v>
      </c>
      <c r="I321" s="11" t="s">
        <v>12</v>
      </c>
      <c r="J321" s="12"/>
      <c r="K321" s="12"/>
      <c r="L321" s="11"/>
      <c r="M321" s="11">
        <v>2018</v>
      </c>
      <c r="N321" s="11">
        <f>Индексы!AC24</f>
        <v>1.38</v>
      </c>
      <c r="O321" s="11"/>
      <c r="P321" s="12">
        <f t="shared" si="21"/>
        <v>7502.5742399999981</v>
      </c>
      <c r="Q321" s="51">
        <v>0.2</v>
      </c>
      <c r="R321" s="52">
        <v>0.14699999999999999</v>
      </c>
      <c r="S321" s="53">
        <f t="shared" si="20"/>
        <v>5120</v>
      </c>
      <c r="T321" s="12">
        <f t="shared" si="19"/>
        <v>4266.666666666667</v>
      </c>
    </row>
    <row r="322" spans="3:20" x14ac:dyDescent="0.25">
      <c r="C322" s="11">
        <v>316</v>
      </c>
      <c r="D322" s="9" t="s">
        <v>603</v>
      </c>
      <c r="E322" s="9" t="s">
        <v>11</v>
      </c>
      <c r="F322" s="9">
        <v>100</v>
      </c>
      <c r="G322" s="1">
        <v>44594</v>
      </c>
      <c r="H322" s="4">
        <v>503</v>
      </c>
      <c r="I322" s="11" t="s">
        <v>12</v>
      </c>
      <c r="J322" s="12"/>
      <c r="K322" s="12"/>
      <c r="L322" s="11"/>
      <c r="M322" s="11">
        <v>2022</v>
      </c>
      <c r="N322" s="11">
        <v>0.97</v>
      </c>
      <c r="O322" s="11"/>
      <c r="P322" s="12">
        <f t="shared" si="21"/>
        <v>585.49199999999996</v>
      </c>
      <c r="Q322" s="51">
        <v>0.2</v>
      </c>
      <c r="R322" s="52">
        <v>0.14699999999999999</v>
      </c>
      <c r="S322" s="53">
        <f t="shared" si="20"/>
        <v>400</v>
      </c>
      <c r="T322" s="12">
        <f t="shared" si="19"/>
        <v>333.33333333333337</v>
      </c>
    </row>
    <row r="323" spans="3:20" x14ac:dyDescent="0.25">
      <c r="C323" s="11">
        <v>317</v>
      </c>
      <c r="D323" s="9" t="s">
        <v>604</v>
      </c>
      <c r="E323" s="9" t="s">
        <v>11</v>
      </c>
      <c r="F323" s="9">
        <v>5</v>
      </c>
      <c r="G323" s="1">
        <v>44594</v>
      </c>
      <c r="H323" s="4">
        <v>185.6</v>
      </c>
      <c r="I323" s="11" t="s">
        <v>12</v>
      </c>
      <c r="J323" s="12"/>
      <c r="K323" s="12"/>
      <c r="L323" s="11"/>
      <c r="M323" s="11">
        <v>2022</v>
      </c>
      <c r="N323" s="11">
        <v>0.97</v>
      </c>
      <c r="O323" s="11"/>
      <c r="P323" s="12">
        <f t="shared" si="21"/>
        <v>216.03839999999997</v>
      </c>
      <c r="Q323" s="51">
        <v>0.2</v>
      </c>
      <c r="R323" s="52">
        <v>0.14699999999999999</v>
      </c>
      <c r="S323" s="53">
        <f t="shared" si="20"/>
        <v>147</v>
      </c>
      <c r="T323" s="12">
        <f t="shared" si="19"/>
        <v>122.5</v>
      </c>
    </row>
    <row r="324" spans="3:20" x14ac:dyDescent="0.25">
      <c r="C324" s="11">
        <v>318</v>
      </c>
      <c r="D324" s="9" t="s">
        <v>605</v>
      </c>
      <c r="E324" s="9" t="s">
        <v>11</v>
      </c>
      <c r="F324" s="9">
        <v>170</v>
      </c>
      <c r="G324" s="1">
        <v>44594</v>
      </c>
      <c r="H324" s="4">
        <v>14638.7</v>
      </c>
      <c r="I324" s="11" t="s">
        <v>12</v>
      </c>
      <c r="J324" s="12"/>
      <c r="K324" s="12"/>
      <c r="L324" s="11"/>
      <c r="M324" s="11">
        <v>2022</v>
      </c>
      <c r="N324" s="11">
        <v>0.97</v>
      </c>
      <c r="O324" s="11"/>
      <c r="P324" s="12">
        <f t="shared" si="21"/>
        <v>17039.446800000002</v>
      </c>
      <c r="Q324" s="51">
        <v>0.2</v>
      </c>
      <c r="R324" s="52">
        <v>0.14699999999999999</v>
      </c>
      <c r="S324" s="53">
        <f t="shared" si="20"/>
        <v>11628</v>
      </c>
      <c r="T324" s="12">
        <f t="shared" si="19"/>
        <v>9690</v>
      </c>
    </row>
    <row r="325" spans="3:20" x14ac:dyDescent="0.25">
      <c r="C325" s="11">
        <v>319</v>
      </c>
      <c r="D325" s="9" t="s">
        <v>606</v>
      </c>
      <c r="E325" s="9" t="s">
        <v>11</v>
      </c>
      <c r="F325" s="9">
        <v>181</v>
      </c>
      <c r="G325" s="1">
        <v>44594</v>
      </c>
      <c r="H325" s="4">
        <v>9287.11</v>
      </c>
      <c r="I325" s="11" t="s">
        <v>12</v>
      </c>
      <c r="J325" s="12"/>
      <c r="K325" s="12"/>
      <c r="L325" s="11"/>
      <c r="M325" s="11">
        <v>2022</v>
      </c>
      <c r="N325" s="11">
        <v>0.97</v>
      </c>
      <c r="O325" s="11"/>
      <c r="P325" s="12">
        <f t="shared" si="21"/>
        <v>10810.196039999999</v>
      </c>
      <c r="Q325" s="51">
        <v>0.2</v>
      </c>
      <c r="R325" s="52">
        <v>0.14699999999999999</v>
      </c>
      <c r="S325" s="53">
        <f t="shared" si="20"/>
        <v>7377</v>
      </c>
      <c r="T325" s="12">
        <f t="shared" si="19"/>
        <v>6147.5</v>
      </c>
    </row>
    <row r="326" spans="3:20" x14ac:dyDescent="0.25">
      <c r="C326" s="11">
        <v>320</v>
      </c>
      <c r="D326" s="9" t="s">
        <v>607</v>
      </c>
      <c r="E326" s="9" t="s">
        <v>11</v>
      </c>
      <c r="F326" s="9">
        <v>45</v>
      </c>
      <c r="G326" s="1">
        <v>44594</v>
      </c>
      <c r="H326" s="4">
        <v>3124</v>
      </c>
      <c r="I326" s="11" t="s">
        <v>12</v>
      </c>
      <c r="J326" s="12"/>
      <c r="K326" s="12"/>
      <c r="L326" s="11"/>
      <c r="M326" s="11">
        <v>2022</v>
      </c>
      <c r="N326" s="11">
        <v>0.97</v>
      </c>
      <c r="O326" s="11"/>
      <c r="P326" s="12">
        <f t="shared" si="21"/>
        <v>3636.3359999999998</v>
      </c>
      <c r="Q326" s="51">
        <v>0.2</v>
      </c>
      <c r="R326" s="52">
        <v>0.14699999999999999</v>
      </c>
      <c r="S326" s="53">
        <f t="shared" si="20"/>
        <v>2481</v>
      </c>
      <c r="T326" s="12">
        <f t="shared" si="19"/>
        <v>2067.5</v>
      </c>
    </row>
    <row r="327" spans="3:20" x14ac:dyDescent="0.25">
      <c r="C327" s="11">
        <v>321</v>
      </c>
      <c r="D327" s="9" t="s">
        <v>608</v>
      </c>
      <c r="E327" s="9" t="s">
        <v>11</v>
      </c>
      <c r="F327" s="9">
        <v>300</v>
      </c>
      <c r="G327" s="1">
        <v>44594</v>
      </c>
      <c r="H327" s="4">
        <v>7200</v>
      </c>
      <c r="I327" s="11" t="s">
        <v>12</v>
      </c>
      <c r="J327" s="12"/>
      <c r="K327" s="12"/>
      <c r="L327" s="11"/>
      <c r="M327" s="11">
        <v>2022</v>
      </c>
      <c r="N327" s="11">
        <v>0.97</v>
      </c>
      <c r="O327" s="11"/>
      <c r="P327" s="12">
        <f t="shared" si="21"/>
        <v>8380.7999999999993</v>
      </c>
      <c r="Q327" s="51">
        <v>0.2</v>
      </c>
      <c r="R327" s="52">
        <v>0.14699999999999999</v>
      </c>
      <c r="S327" s="53">
        <f t="shared" si="20"/>
        <v>5719</v>
      </c>
      <c r="T327" s="12">
        <f t="shared" si="19"/>
        <v>4765.8333333333339</v>
      </c>
    </row>
    <row r="328" spans="3:20" x14ac:dyDescent="0.25">
      <c r="C328" s="11">
        <v>322</v>
      </c>
      <c r="D328" s="9" t="s">
        <v>609</v>
      </c>
      <c r="E328" s="9" t="s">
        <v>11</v>
      </c>
      <c r="F328" s="9">
        <v>38</v>
      </c>
      <c r="G328" s="1">
        <v>44594</v>
      </c>
      <c r="H328" s="4">
        <v>201.78</v>
      </c>
      <c r="I328" s="11" t="s">
        <v>12</v>
      </c>
      <c r="J328" s="12"/>
      <c r="K328" s="12"/>
      <c r="L328" s="11"/>
      <c r="M328" s="11">
        <v>2022</v>
      </c>
      <c r="N328" s="11">
        <v>0.97</v>
      </c>
      <c r="O328" s="11"/>
      <c r="P328" s="12">
        <f t="shared" ref="P328:P359" si="22">H328*N328*1.2</f>
        <v>234.87191999999999</v>
      </c>
      <c r="Q328" s="51">
        <v>0.2</v>
      </c>
      <c r="R328" s="52">
        <v>0.14699999999999999</v>
      </c>
      <c r="S328" s="53">
        <f t="shared" si="20"/>
        <v>160</v>
      </c>
      <c r="T328" s="12">
        <f t="shared" ref="T328:T391" si="23">S328/1.2</f>
        <v>133.33333333333334</v>
      </c>
    </row>
    <row r="329" spans="3:20" x14ac:dyDescent="0.25">
      <c r="C329" s="11">
        <v>323</v>
      </c>
      <c r="D329" s="9" t="s">
        <v>610</v>
      </c>
      <c r="E329" s="9" t="s">
        <v>11</v>
      </c>
      <c r="F329" s="9">
        <v>215</v>
      </c>
      <c r="G329" s="1">
        <v>44594</v>
      </c>
      <c r="H329" s="4">
        <v>12384</v>
      </c>
      <c r="I329" s="11" t="s">
        <v>12</v>
      </c>
      <c r="J329" s="12"/>
      <c r="K329" s="12"/>
      <c r="L329" s="11"/>
      <c r="M329" s="11">
        <v>2022</v>
      </c>
      <c r="N329" s="11">
        <v>0.97</v>
      </c>
      <c r="O329" s="11"/>
      <c r="P329" s="12">
        <f t="shared" si="22"/>
        <v>14414.975999999999</v>
      </c>
      <c r="Q329" s="51">
        <v>0.2</v>
      </c>
      <c r="R329" s="52">
        <v>0.14699999999999999</v>
      </c>
      <c r="S329" s="53">
        <f t="shared" si="20"/>
        <v>9837</v>
      </c>
      <c r="T329" s="12">
        <f t="shared" si="23"/>
        <v>8197.5</v>
      </c>
    </row>
    <row r="330" spans="3:20" x14ac:dyDescent="0.25">
      <c r="C330" s="11">
        <v>324</v>
      </c>
      <c r="D330" s="9" t="s">
        <v>611</v>
      </c>
      <c r="E330" s="9" t="s">
        <v>11</v>
      </c>
      <c r="F330" s="9">
        <v>20</v>
      </c>
      <c r="G330" s="1">
        <v>44594</v>
      </c>
      <c r="H330" s="4">
        <v>250</v>
      </c>
      <c r="I330" s="11" t="s">
        <v>12</v>
      </c>
      <c r="J330" s="12"/>
      <c r="K330" s="12"/>
      <c r="L330" s="11"/>
      <c r="M330" s="11">
        <v>2022</v>
      </c>
      <c r="N330" s="11">
        <v>0.97</v>
      </c>
      <c r="O330" s="11"/>
      <c r="P330" s="12">
        <f t="shared" si="22"/>
        <v>291</v>
      </c>
      <c r="Q330" s="51">
        <v>0.2</v>
      </c>
      <c r="R330" s="52">
        <v>0.14699999999999999</v>
      </c>
      <c r="S330" s="53">
        <f t="shared" si="20"/>
        <v>199</v>
      </c>
      <c r="T330" s="12">
        <f t="shared" si="23"/>
        <v>165.83333333333334</v>
      </c>
    </row>
    <row r="331" spans="3:20" x14ac:dyDescent="0.25">
      <c r="C331" s="11">
        <v>325</v>
      </c>
      <c r="D331" s="9" t="s">
        <v>612</v>
      </c>
      <c r="E331" s="9" t="s">
        <v>17</v>
      </c>
      <c r="F331" s="9">
        <v>50</v>
      </c>
      <c r="G331" s="1">
        <v>44594</v>
      </c>
      <c r="H331" s="4">
        <v>3223</v>
      </c>
      <c r="I331" s="11" t="s">
        <v>12</v>
      </c>
      <c r="J331" s="12"/>
      <c r="K331" s="12"/>
      <c r="L331" s="11"/>
      <c r="M331" s="11">
        <v>2022</v>
      </c>
      <c r="N331" s="11">
        <v>0.97</v>
      </c>
      <c r="O331" s="11"/>
      <c r="P331" s="12">
        <f t="shared" si="22"/>
        <v>3751.5719999999997</v>
      </c>
      <c r="Q331" s="51">
        <v>0.2</v>
      </c>
      <c r="R331" s="52">
        <v>0.14699999999999999</v>
      </c>
      <c r="S331" s="53">
        <f t="shared" si="20"/>
        <v>2560</v>
      </c>
      <c r="T331" s="12">
        <f t="shared" si="23"/>
        <v>2133.3333333333335</v>
      </c>
    </row>
    <row r="332" spans="3:20" x14ac:dyDescent="0.25">
      <c r="C332" s="11">
        <v>326</v>
      </c>
      <c r="D332" s="9" t="s">
        <v>613</v>
      </c>
      <c r="E332" s="9" t="s">
        <v>17</v>
      </c>
      <c r="F332" s="9">
        <v>1</v>
      </c>
      <c r="G332" s="1">
        <v>44594</v>
      </c>
      <c r="H332" s="4">
        <v>1747</v>
      </c>
      <c r="I332" s="11" t="s">
        <v>12</v>
      </c>
      <c r="J332" s="12"/>
      <c r="K332" s="12"/>
      <c r="L332" s="11"/>
      <c r="M332" s="11">
        <v>2022</v>
      </c>
      <c r="N332" s="11">
        <v>0.97</v>
      </c>
      <c r="O332" s="11"/>
      <c r="P332" s="12">
        <f t="shared" si="22"/>
        <v>2033.5079999999998</v>
      </c>
      <c r="Q332" s="51">
        <v>0.2</v>
      </c>
      <c r="R332" s="52">
        <v>0.14699999999999999</v>
      </c>
      <c r="S332" s="53">
        <f t="shared" si="20"/>
        <v>1388</v>
      </c>
      <c r="T332" s="12">
        <f t="shared" si="23"/>
        <v>1156.6666666666667</v>
      </c>
    </row>
    <row r="333" spans="3:20" x14ac:dyDescent="0.25">
      <c r="C333" s="11">
        <v>327</v>
      </c>
      <c r="D333" s="9" t="s">
        <v>614</v>
      </c>
      <c r="E333" s="9" t="s">
        <v>17</v>
      </c>
      <c r="F333" s="9">
        <v>3</v>
      </c>
      <c r="G333" s="1">
        <v>43465</v>
      </c>
      <c r="H333" s="5">
        <v>54751.6</v>
      </c>
      <c r="I333" s="11" t="s">
        <v>12</v>
      </c>
      <c r="J333" s="12"/>
      <c r="K333" s="12"/>
      <c r="L333" s="11"/>
      <c r="M333" s="11">
        <v>2018</v>
      </c>
      <c r="N333" s="11">
        <f>Индексы!AC24</f>
        <v>1.38</v>
      </c>
      <c r="O333" s="11"/>
      <c r="P333" s="12">
        <f t="shared" si="22"/>
        <v>90668.64959999999</v>
      </c>
      <c r="Q333" s="51">
        <v>0.2</v>
      </c>
      <c r="R333" s="52">
        <v>0.14699999999999999</v>
      </c>
      <c r="S333" s="53">
        <f t="shared" si="20"/>
        <v>61872</v>
      </c>
      <c r="T333" s="12">
        <f t="shared" si="23"/>
        <v>51560</v>
      </c>
    </row>
    <row r="334" spans="3:20" x14ac:dyDescent="0.25">
      <c r="C334" s="11">
        <v>328</v>
      </c>
      <c r="D334" s="9" t="s">
        <v>615</v>
      </c>
      <c r="E334" s="9" t="s">
        <v>17</v>
      </c>
      <c r="F334" s="9">
        <v>1</v>
      </c>
      <c r="G334" s="1">
        <v>43465</v>
      </c>
      <c r="H334" s="5">
        <v>36396.65</v>
      </c>
      <c r="I334" s="11" t="s">
        <v>12</v>
      </c>
      <c r="J334" s="12"/>
      <c r="K334" s="12"/>
      <c r="L334" s="11"/>
      <c r="M334" s="11">
        <v>2018</v>
      </c>
      <c r="N334" s="11">
        <f>Индексы!AC24</f>
        <v>1.38</v>
      </c>
      <c r="O334" s="11"/>
      <c r="P334" s="12">
        <f t="shared" si="22"/>
        <v>60272.852399999996</v>
      </c>
      <c r="Q334" s="51">
        <v>0.2</v>
      </c>
      <c r="R334" s="52">
        <v>0.14699999999999999</v>
      </c>
      <c r="S334" s="53">
        <f t="shared" ref="S334:S397" si="24">ROUND(P334*(1-Q334)*(1-R334),0)</f>
        <v>41130</v>
      </c>
      <c r="T334" s="12">
        <f t="shared" si="23"/>
        <v>34275</v>
      </c>
    </row>
    <row r="335" spans="3:20" x14ac:dyDescent="0.25">
      <c r="C335" s="11">
        <v>329</v>
      </c>
      <c r="D335" s="9" t="s">
        <v>616</v>
      </c>
      <c r="E335" s="9" t="s">
        <v>17</v>
      </c>
      <c r="F335" s="9">
        <v>1</v>
      </c>
      <c r="G335" s="1">
        <v>44594</v>
      </c>
      <c r="H335" s="4">
        <v>35.299999999999997</v>
      </c>
      <c r="I335" s="11" t="s">
        <v>12</v>
      </c>
      <c r="J335" s="12"/>
      <c r="K335" s="12"/>
      <c r="L335" s="11"/>
      <c r="M335" s="11">
        <v>2022</v>
      </c>
      <c r="N335" s="11">
        <v>0.97</v>
      </c>
      <c r="O335" s="11"/>
      <c r="P335" s="12">
        <f t="shared" si="22"/>
        <v>41.089199999999998</v>
      </c>
      <c r="Q335" s="51">
        <v>0.2</v>
      </c>
      <c r="R335" s="52">
        <v>0.14699999999999999</v>
      </c>
      <c r="S335" s="53">
        <f t="shared" si="24"/>
        <v>28</v>
      </c>
      <c r="T335" s="12">
        <f t="shared" si="23"/>
        <v>23.333333333333336</v>
      </c>
    </row>
    <row r="336" spans="3:20" x14ac:dyDescent="0.25">
      <c r="C336" s="11">
        <v>330</v>
      </c>
      <c r="D336" s="9" t="s">
        <v>617</v>
      </c>
      <c r="E336" s="9" t="s">
        <v>17</v>
      </c>
      <c r="F336" s="9">
        <v>2</v>
      </c>
      <c r="G336" s="1">
        <v>44594</v>
      </c>
      <c r="H336" s="4">
        <v>2524.8000000000002</v>
      </c>
      <c r="I336" s="11" t="s">
        <v>12</v>
      </c>
      <c r="J336" s="12"/>
      <c r="K336" s="12"/>
      <c r="L336" s="11"/>
      <c r="M336" s="11">
        <v>2022</v>
      </c>
      <c r="N336" s="11">
        <v>0.97</v>
      </c>
      <c r="O336" s="11"/>
      <c r="P336" s="12">
        <f t="shared" si="22"/>
        <v>2938.8672000000001</v>
      </c>
      <c r="Q336" s="51">
        <v>0.2</v>
      </c>
      <c r="R336" s="52">
        <v>0.14699999999999999</v>
      </c>
      <c r="S336" s="53">
        <f t="shared" si="24"/>
        <v>2005</v>
      </c>
      <c r="T336" s="12">
        <f t="shared" si="23"/>
        <v>1670.8333333333335</v>
      </c>
    </row>
    <row r="337" spans="3:20" x14ac:dyDescent="0.25">
      <c r="C337" s="11">
        <v>331</v>
      </c>
      <c r="D337" s="9" t="s">
        <v>618</v>
      </c>
      <c r="E337" s="9" t="s">
        <v>11</v>
      </c>
      <c r="F337" s="9">
        <v>1</v>
      </c>
      <c r="G337" s="1">
        <v>44594</v>
      </c>
      <c r="H337" s="4">
        <v>2726.5</v>
      </c>
      <c r="I337" s="11" t="s">
        <v>12</v>
      </c>
      <c r="J337" s="12"/>
      <c r="K337" s="12"/>
      <c r="L337" s="11"/>
      <c r="M337" s="11">
        <v>2022</v>
      </c>
      <c r="N337" s="11">
        <v>0.97</v>
      </c>
      <c r="O337" s="11"/>
      <c r="P337" s="12">
        <f t="shared" si="22"/>
        <v>3173.6459999999997</v>
      </c>
      <c r="Q337" s="51">
        <v>0.2</v>
      </c>
      <c r="R337" s="52">
        <v>0.14699999999999999</v>
      </c>
      <c r="S337" s="53">
        <f t="shared" si="24"/>
        <v>2166</v>
      </c>
      <c r="T337" s="12">
        <f t="shared" si="23"/>
        <v>1805</v>
      </c>
    </row>
    <row r="338" spans="3:20" x14ac:dyDescent="0.25">
      <c r="C338" s="11">
        <v>332</v>
      </c>
      <c r="D338" s="9" t="s">
        <v>619</v>
      </c>
      <c r="E338" s="9" t="s">
        <v>17</v>
      </c>
      <c r="F338" s="9">
        <v>4</v>
      </c>
      <c r="G338" s="1">
        <v>43465</v>
      </c>
      <c r="H338" s="4">
        <v>1869</v>
      </c>
      <c r="I338" s="11" t="s">
        <v>12</v>
      </c>
      <c r="J338" s="12"/>
      <c r="K338" s="12"/>
      <c r="L338" s="11"/>
      <c r="M338" s="11">
        <v>2018</v>
      </c>
      <c r="N338" s="11">
        <f>Индексы!AC24</f>
        <v>1.38</v>
      </c>
      <c r="O338" s="11"/>
      <c r="P338" s="12">
        <f t="shared" si="22"/>
        <v>3095.0639999999999</v>
      </c>
      <c r="Q338" s="51">
        <v>0.2</v>
      </c>
      <c r="R338" s="52">
        <v>0.14699999999999999</v>
      </c>
      <c r="S338" s="53">
        <f t="shared" si="24"/>
        <v>2112</v>
      </c>
      <c r="T338" s="12">
        <f t="shared" si="23"/>
        <v>1760</v>
      </c>
    </row>
    <row r="339" spans="3:20" x14ac:dyDescent="0.25">
      <c r="C339" s="11">
        <v>333</v>
      </c>
      <c r="D339" s="9" t="s">
        <v>620</v>
      </c>
      <c r="E339" s="9" t="s">
        <v>17</v>
      </c>
      <c r="F339" s="9">
        <v>10</v>
      </c>
      <c r="G339" s="1">
        <v>43465</v>
      </c>
      <c r="H339" s="4">
        <v>5649</v>
      </c>
      <c r="I339" s="11" t="s">
        <v>12</v>
      </c>
      <c r="J339" s="12"/>
      <c r="K339" s="12"/>
      <c r="L339" s="11"/>
      <c r="M339" s="11">
        <v>2018</v>
      </c>
      <c r="N339" s="11">
        <f>Индексы!AC24</f>
        <v>1.38</v>
      </c>
      <c r="O339" s="11"/>
      <c r="P339" s="12">
        <f t="shared" si="22"/>
        <v>9354.7439999999988</v>
      </c>
      <c r="Q339" s="51">
        <v>0.2</v>
      </c>
      <c r="R339" s="52">
        <v>0.14699999999999999</v>
      </c>
      <c r="S339" s="53">
        <f t="shared" si="24"/>
        <v>6384</v>
      </c>
      <c r="T339" s="12">
        <f t="shared" si="23"/>
        <v>5320</v>
      </c>
    </row>
    <row r="340" spans="3:20" x14ac:dyDescent="0.25">
      <c r="C340" s="11">
        <v>334</v>
      </c>
      <c r="D340" s="9" t="s">
        <v>621</v>
      </c>
      <c r="E340" s="9" t="s">
        <v>17</v>
      </c>
      <c r="F340" s="9">
        <v>6</v>
      </c>
      <c r="G340" s="1">
        <v>43465</v>
      </c>
      <c r="H340" s="4">
        <v>2803.5</v>
      </c>
      <c r="I340" s="11" t="s">
        <v>12</v>
      </c>
      <c r="J340" s="12"/>
      <c r="K340" s="12"/>
      <c r="L340" s="11"/>
      <c r="M340" s="11">
        <v>2018</v>
      </c>
      <c r="N340" s="11">
        <f>Индексы!AC24</f>
        <v>1.38</v>
      </c>
      <c r="O340" s="11"/>
      <c r="P340" s="12">
        <f t="shared" si="22"/>
        <v>4642.5959999999995</v>
      </c>
      <c r="Q340" s="51">
        <v>0.2</v>
      </c>
      <c r="R340" s="52">
        <v>0.14699999999999999</v>
      </c>
      <c r="S340" s="53">
        <f t="shared" si="24"/>
        <v>3168</v>
      </c>
      <c r="T340" s="12">
        <f t="shared" si="23"/>
        <v>2640</v>
      </c>
    </row>
    <row r="341" spans="3:20" x14ac:dyDescent="0.25">
      <c r="C341" s="11">
        <v>335</v>
      </c>
      <c r="D341" s="9" t="s">
        <v>622</v>
      </c>
      <c r="E341" s="9" t="s">
        <v>17</v>
      </c>
      <c r="F341" s="9">
        <v>4</v>
      </c>
      <c r="G341" s="1">
        <v>43465</v>
      </c>
      <c r="H341" s="4">
        <v>1412.4</v>
      </c>
      <c r="I341" s="11" t="s">
        <v>12</v>
      </c>
      <c r="J341" s="12"/>
      <c r="K341" s="12"/>
      <c r="L341" s="11"/>
      <c r="M341" s="11">
        <v>2018</v>
      </c>
      <c r="N341" s="11">
        <f>Индексы!AC24</f>
        <v>1.38</v>
      </c>
      <c r="O341" s="11"/>
      <c r="P341" s="12">
        <f t="shared" si="22"/>
        <v>2338.9344000000001</v>
      </c>
      <c r="Q341" s="51">
        <v>0.2</v>
      </c>
      <c r="R341" s="52">
        <v>0.14699999999999999</v>
      </c>
      <c r="S341" s="53">
        <f t="shared" si="24"/>
        <v>1596</v>
      </c>
      <c r="T341" s="12">
        <f t="shared" si="23"/>
        <v>1330</v>
      </c>
    </row>
    <row r="342" spans="3:20" x14ac:dyDescent="0.25">
      <c r="C342" s="11">
        <v>336</v>
      </c>
      <c r="D342" s="9" t="s">
        <v>623</v>
      </c>
      <c r="E342" s="9" t="s">
        <v>17</v>
      </c>
      <c r="F342" s="9">
        <v>2</v>
      </c>
      <c r="G342" s="1">
        <v>43465</v>
      </c>
      <c r="H342" s="4">
        <v>2614.5</v>
      </c>
      <c r="I342" s="11" t="s">
        <v>12</v>
      </c>
      <c r="J342" s="12"/>
      <c r="K342" s="12"/>
      <c r="L342" s="11"/>
      <c r="M342" s="11">
        <v>2018</v>
      </c>
      <c r="N342" s="11">
        <f>Индексы!AC24</f>
        <v>1.38</v>
      </c>
      <c r="O342" s="11"/>
      <c r="P342" s="12">
        <f t="shared" si="22"/>
        <v>4329.6119999999992</v>
      </c>
      <c r="Q342" s="51">
        <v>0.2</v>
      </c>
      <c r="R342" s="52">
        <v>0.14699999999999999</v>
      </c>
      <c r="S342" s="53">
        <f t="shared" si="24"/>
        <v>2955</v>
      </c>
      <c r="T342" s="12">
        <f t="shared" si="23"/>
        <v>2462.5</v>
      </c>
    </row>
    <row r="343" spans="3:20" x14ac:dyDescent="0.25">
      <c r="C343" s="11">
        <v>337</v>
      </c>
      <c r="D343" s="9" t="s">
        <v>624</v>
      </c>
      <c r="E343" s="9" t="s">
        <v>17</v>
      </c>
      <c r="F343" s="9">
        <v>4</v>
      </c>
      <c r="G343" s="1">
        <v>43606</v>
      </c>
      <c r="H343" s="4">
        <v>1930.5</v>
      </c>
      <c r="I343" s="11" t="s">
        <v>12</v>
      </c>
      <c r="J343" s="12"/>
      <c r="K343" s="12"/>
      <c r="L343" s="11"/>
      <c r="M343" s="11">
        <v>2019</v>
      </c>
      <c r="N343" s="11">
        <f>Индексы!AC25</f>
        <v>1.23</v>
      </c>
      <c r="O343" s="11"/>
      <c r="P343" s="12">
        <f t="shared" si="22"/>
        <v>2849.4179999999997</v>
      </c>
      <c r="Q343" s="51">
        <v>0.2</v>
      </c>
      <c r="R343" s="52">
        <v>0.14699999999999999</v>
      </c>
      <c r="S343" s="53">
        <f t="shared" si="24"/>
        <v>1944</v>
      </c>
      <c r="T343" s="12">
        <f t="shared" si="23"/>
        <v>1620</v>
      </c>
    </row>
    <row r="344" spans="3:20" x14ac:dyDescent="0.25">
      <c r="C344" s="11">
        <v>338</v>
      </c>
      <c r="D344" s="9" t="s">
        <v>625</v>
      </c>
      <c r="E344" s="9" t="s">
        <v>17</v>
      </c>
      <c r="F344" s="9">
        <v>4</v>
      </c>
      <c r="G344" s="1">
        <v>43465</v>
      </c>
      <c r="H344" s="4">
        <v>2211</v>
      </c>
      <c r="I344" s="11" t="s">
        <v>12</v>
      </c>
      <c r="J344" s="12"/>
      <c r="K344" s="12"/>
      <c r="L344" s="11"/>
      <c r="M344" s="11">
        <v>2018</v>
      </c>
      <c r="N344" s="11">
        <f>Индексы!AC24</f>
        <v>1.38</v>
      </c>
      <c r="O344" s="11"/>
      <c r="P344" s="12">
        <f t="shared" si="22"/>
        <v>3661.4159999999997</v>
      </c>
      <c r="Q344" s="51">
        <v>0.2</v>
      </c>
      <c r="R344" s="52">
        <v>0.14699999999999999</v>
      </c>
      <c r="S344" s="53">
        <f t="shared" si="24"/>
        <v>2499</v>
      </c>
      <c r="T344" s="12">
        <f t="shared" si="23"/>
        <v>2082.5</v>
      </c>
    </row>
    <row r="345" spans="3:20" x14ac:dyDescent="0.25">
      <c r="C345" s="11">
        <v>339</v>
      </c>
      <c r="D345" s="9" t="s">
        <v>626</v>
      </c>
      <c r="E345" s="9" t="s">
        <v>17</v>
      </c>
      <c r="F345" s="9">
        <v>4</v>
      </c>
      <c r="G345" s="1">
        <v>43465</v>
      </c>
      <c r="H345" s="4">
        <v>1485</v>
      </c>
      <c r="I345" s="11" t="s">
        <v>12</v>
      </c>
      <c r="J345" s="12"/>
      <c r="K345" s="12"/>
      <c r="L345" s="11"/>
      <c r="M345" s="11">
        <v>2018</v>
      </c>
      <c r="N345" s="11">
        <f>Индексы!AC24</f>
        <v>1.38</v>
      </c>
      <c r="O345" s="11"/>
      <c r="P345" s="12">
        <f t="shared" si="22"/>
        <v>2459.1599999999994</v>
      </c>
      <c r="Q345" s="51">
        <v>0.2</v>
      </c>
      <c r="R345" s="52">
        <v>0.14699999999999999</v>
      </c>
      <c r="S345" s="53">
        <f t="shared" si="24"/>
        <v>1678</v>
      </c>
      <c r="T345" s="12">
        <f t="shared" si="23"/>
        <v>1398.3333333333335</v>
      </c>
    </row>
    <row r="346" spans="3:20" x14ac:dyDescent="0.25">
      <c r="C346" s="11">
        <v>340</v>
      </c>
      <c r="D346" s="9" t="s">
        <v>627</v>
      </c>
      <c r="E346" s="9" t="s">
        <v>17</v>
      </c>
      <c r="F346" s="9">
        <v>2</v>
      </c>
      <c r="G346" s="1">
        <v>43465</v>
      </c>
      <c r="H346" s="4">
        <v>930.3</v>
      </c>
      <c r="I346" s="11" t="s">
        <v>12</v>
      </c>
      <c r="J346" s="12"/>
      <c r="K346" s="12"/>
      <c r="L346" s="11"/>
      <c r="M346" s="11">
        <v>2018</v>
      </c>
      <c r="N346" s="11">
        <f>Индексы!AC24</f>
        <v>1.38</v>
      </c>
      <c r="O346" s="11"/>
      <c r="P346" s="12">
        <f t="shared" si="22"/>
        <v>1540.5767999999998</v>
      </c>
      <c r="Q346" s="51">
        <v>0.2</v>
      </c>
      <c r="R346" s="52">
        <v>0.14699999999999999</v>
      </c>
      <c r="S346" s="53">
        <f t="shared" si="24"/>
        <v>1051</v>
      </c>
      <c r="T346" s="12">
        <f t="shared" si="23"/>
        <v>875.83333333333337</v>
      </c>
    </row>
    <row r="347" spans="3:20" x14ac:dyDescent="0.25">
      <c r="C347" s="11">
        <v>341</v>
      </c>
      <c r="D347" s="9" t="s">
        <v>628</v>
      </c>
      <c r="E347" s="9" t="s">
        <v>17</v>
      </c>
      <c r="F347" s="9">
        <v>4</v>
      </c>
      <c r="G347" s="1">
        <v>43465</v>
      </c>
      <c r="H347" s="4">
        <v>1848</v>
      </c>
      <c r="I347" s="11" t="s">
        <v>12</v>
      </c>
      <c r="J347" s="12"/>
      <c r="K347" s="12"/>
      <c r="L347" s="11"/>
      <c r="M347" s="11">
        <v>2018</v>
      </c>
      <c r="N347" s="11">
        <f>Индексы!AC24</f>
        <v>1.38</v>
      </c>
      <c r="O347" s="11"/>
      <c r="P347" s="12">
        <f t="shared" si="22"/>
        <v>3060.2879999999996</v>
      </c>
      <c r="Q347" s="51">
        <v>0.2</v>
      </c>
      <c r="R347" s="52">
        <v>0.14699999999999999</v>
      </c>
      <c r="S347" s="53">
        <f t="shared" si="24"/>
        <v>2088</v>
      </c>
      <c r="T347" s="12">
        <f t="shared" si="23"/>
        <v>1740</v>
      </c>
    </row>
    <row r="348" spans="3:20" x14ac:dyDescent="0.25">
      <c r="C348" s="11">
        <v>342</v>
      </c>
      <c r="D348" s="9" t="s">
        <v>629</v>
      </c>
      <c r="E348" s="9" t="s">
        <v>17</v>
      </c>
      <c r="F348" s="9">
        <v>6</v>
      </c>
      <c r="G348" s="1">
        <v>43465</v>
      </c>
      <c r="H348" s="4">
        <v>6174.62</v>
      </c>
      <c r="I348" s="11" t="s">
        <v>12</v>
      </c>
      <c r="J348" s="12"/>
      <c r="K348" s="12"/>
      <c r="L348" s="11"/>
      <c r="M348" s="11">
        <v>2018</v>
      </c>
      <c r="N348" s="11">
        <f>Индексы!AC24</f>
        <v>1.38</v>
      </c>
      <c r="O348" s="11"/>
      <c r="P348" s="12">
        <f t="shared" si="22"/>
        <v>10225.17072</v>
      </c>
      <c r="Q348" s="51">
        <v>0.2</v>
      </c>
      <c r="R348" s="52">
        <v>0.14699999999999999</v>
      </c>
      <c r="S348" s="53">
        <f t="shared" si="24"/>
        <v>6978</v>
      </c>
      <c r="T348" s="12">
        <f t="shared" si="23"/>
        <v>5815</v>
      </c>
    </row>
    <row r="349" spans="3:20" x14ac:dyDescent="0.25">
      <c r="C349" s="11">
        <v>343</v>
      </c>
      <c r="D349" s="9" t="s">
        <v>630</v>
      </c>
      <c r="E349" s="9" t="s">
        <v>17</v>
      </c>
      <c r="F349" s="9">
        <v>15</v>
      </c>
      <c r="G349" s="1">
        <v>43465</v>
      </c>
      <c r="H349" s="4">
        <v>25238.31</v>
      </c>
      <c r="I349" s="11" t="s">
        <v>12</v>
      </c>
      <c r="J349" s="12"/>
      <c r="K349" s="12"/>
      <c r="L349" s="11"/>
      <c r="M349" s="11">
        <v>2018</v>
      </c>
      <c r="N349" s="11">
        <f>Индексы!AC24</f>
        <v>1.38</v>
      </c>
      <c r="O349" s="11"/>
      <c r="P349" s="12">
        <f t="shared" si="22"/>
        <v>41794.641360000001</v>
      </c>
      <c r="Q349" s="51">
        <v>0.2</v>
      </c>
      <c r="R349" s="52">
        <v>0.14699999999999999</v>
      </c>
      <c r="S349" s="53">
        <f t="shared" si="24"/>
        <v>28521</v>
      </c>
      <c r="T349" s="12">
        <f t="shared" si="23"/>
        <v>23767.5</v>
      </c>
    </row>
    <row r="350" spans="3:20" x14ac:dyDescent="0.25">
      <c r="C350" s="11">
        <v>344</v>
      </c>
      <c r="D350" s="9" t="s">
        <v>631</v>
      </c>
      <c r="E350" s="9" t="s">
        <v>17</v>
      </c>
      <c r="F350" s="9">
        <v>8</v>
      </c>
      <c r="G350" s="1">
        <v>43465</v>
      </c>
      <c r="H350" s="4">
        <v>6030.02</v>
      </c>
      <c r="I350" s="11" t="s">
        <v>12</v>
      </c>
      <c r="J350" s="12"/>
      <c r="K350" s="12"/>
      <c r="L350" s="11"/>
      <c r="M350" s="11">
        <v>2018</v>
      </c>
      <c r="N350" s="11">
        <f>Индексы!AC24</f>
        <v>1.38</v>
      </c>
      <c r="O350" s="11"/>
      <c r="P350" s="12">
        <f t="shared" si="22"/>
        <v>9985.7131199999985</v>
      </c>
      <c r="Q350" s="51">
        <v>0.2</v>
      </c>
      <c r="R350" s="52">
        <v>0.14699999999999999</v>
      </c>
      <c r="S350" s="53">
        <f t="shared" si="24"/>
        <v>6814</v>
      </c>
      <c r="T350" s="12">
        <f t="shared" si="23"/>
        <v>5678.3333333333339</v>
      </c>
    </row>
    <row r="351" spans="3:20" x14ac:dyDescent="0.25">
      <c r="C351" s="11">
        <v>345</v>
      </c>
      <c r="D351" s="9" t="s">
        <v>632</v>
      </c>
      <c r="E351" s="9" t="s">
        <v>17</v>
      </c>
      <c r="F351" s="9">
        <v>4</v>
      </c>
      <c r="G351" s="1">
        <v>43465</v>
      </c>
      <c r="H351" s="4">
        <v>4623.03</v>
      </c>
      <c r="I351" s="11" t="s">
        <v>12</v>
      </c>
      <c r="J351" s="12"/>
      <c r="K351" s="12"/>
      <c r="L351" s="11"/>
      <c r="M351" s="11">
        <v>2018</v>
      </c>
      <c r="N351" s="11">
        <f>Индексы!AC24</f>
        <v>1.38</v>
      </c>
      <c r="O351" s="11"/>
      <c r="P351" s="12">
        <f t="shared" si="22"/>
        <v>7655.7376799999984</v>
      </c>
      <c r="Q351" s="51">
        <v>0.2</v>
      </c>
      <c r="R351" s="52">
        <v>0.14699999999999999</v>
      </c>
      <c r="S351" s="53">
        <f t="shared" si="24"/>
        <v>5224</v>
      </c>
      <c r="T351" s="12">
        <f t="shared" si="23"/>
        <v>4353.3333333333339</v>
      </c>
    </row>
    <row r="352" spans="3:20" x14ac:dyDescent="0.25">
      <c r="C352" s="11">
        <v>346</v>
      </c>
      <c r="D352" s="9" t="s">
        <v>633</v>
      </c>
      <c r="E352" s="9" t="s">
        <v>17</v>
      </c>
      <c r="F352" s="9">
        <v>12</v>
      </c>
      <c r="G352" s="1">
        <v>43465</v>
      </c>
      <c r="H352" s="4">
        <v>9048.6</v>
      </c>
      <c r="I352" s="11" t="s">
        <v>12</v>
      </c>
      <c r="J352" s="12"/>
      <c r="K352" s="12"/>
      <c r="L352" s="11"/>
      <c r="M352" s="11">
        <v>2018</v>
      </c>
      <c r="N352" s="11">
        <f>Индексы!AC24</f>
        <v>1.38</v>
      </c>
      <c r="O352" s="11"/>
      <c r="P352" s="12">
        <f t="shared" si="22"/>
        <v>14984.481599999999</v>
      </c>
      <c r="Q352" s="51">
        <v>0.2</v>
      </c>
      <c r="R352" s="52">
        <v>0.14699999999999999</v>
      </c>
      <c r="S352" s="53">
        <f t="shared" si="24"/>
        <v>10225</v>
      </c>
      <c r="T352" s="12">
        <f t="shared" si="23"/>
        <v>8520.8333333333339</v>
      </c>
    </row>
    <row r="353" spans="3:20" x14ac:dyDescent="0.25">
      <c r="C353" s="11">
        <v>347</v>
      </c>
      <c r="D353" s="9" t="s">
        <v>634</v>
      </c>
      <c r="E353" s="9" t="s">
        <v>17</v>
      </c>
      <c r="F353" s="9">
        <v>5</v>
      </c>
      <c r="G353" s="1">
        <v>43465</v>
      </c>
      <c r="H353" s="4">
        <v>4315.8999999999996</v>
      </c>
      <c r="I353" s="11" t="s">
        <v>12</v>
      </c>
      <c r="J353" s="12"/>
      <c r="K353" s="12"/>
      <c r="L353" s="11"/>
      <c r="M353" s="11">
        <v>2018</v>
      </c>
      <c r="N353" s="11">
        <f>Индексы!AC24</f>
        <v>1.38</v>
      </c>
      <c r="O353" s="11"/>
      <c r="P353" s="12">
        <f t="shared" si="22"/>
        <v>7147.1303999999991</v>
      </c>
      <c r="Q353" s="51">
        <v>0.2</v>
      </c>
      <c r="R353" s="52">
        <v>0.14699999999999999</v>
      </c>
      <c r="S353" s="53">
        <f t="shared" si="24"/>
        <v>4877</v>
      </c>
      <c r="T353" s="12">
        <f t="shared" si="23"/>
        <v>4064.166666666667</v>
      </c>
    </row>
    <row r="354" spans="3:20" x14ac:dyDescent="0.25">
      <c r="C354" s="11">
        <v>348</v>
      </c>
      <c r="D354" s="9" t="s">
        <v>635</v>
      </c>
      <c r="E354" s="9" t="s">
        <v>17</v>
      </c>
      <c r="F354" s="9">
        <v>16</v>
      </c>
      <c r="G354" s="1">
        <v>43465</v>
      </c>
      <c r="H354" s="4">
        <v>13736.45</v>
      </c>
      <c r="I354" s="11" t="s">
        <v>12</v>
      </c>
      <c r="J354" s="12"/>
      <c r="K354" s="12"/>
      <c r="L354" s="11"/>
      <c r="M354" s="11">
        <v>2018</v>
      </c>
      <c r="N354" s="11">
        <f>Индексы!AC24</f>
        <v>1.38</v>
      </c>
      <c r="O354" s="11"/>
      <c r="P354" s="12">
        <f t="shared" si="22"/>
        <v>22747.5612</v>
      </c>
      <c r="Q354" s="51">
        <v>0.2</v>
      </c>
      <c r="R354" s="52">
        <v>0.14699999999999999</v>
      </c>
      <c r="S354" s="53">
        <f t="shared" si="24"/>
        <v>15523</v>
      </c>
      <c r="T354" s="12">
        <f t="shared" si="23"/>
        <v>12935.833333333334</v>
      </c>
    </row>
    <row r="355" spans="3:20" x14ac:dyDescent="0.25">
      <c r="C355" s="11">
        <v>349</v>
      </c>
      <c r="D355" s="9" t="s">
        <v>636</v>
      </c>
      <c r="E355" s="9" t="s">
        <v>17</v>
      </c>
      <c r="F355" s="9">
        <v>2</v>
      </c>
      <c r="G355" s="1">
        <v>43465</v>
      </c>
      <c r="H355" s="4">
        <v>2472.17</v>
      </c>
      <c r="I355" s="11" t="s">
        <v>12</v>
      </c>
      <c r="J355" s="12"/>
      <c r="K355" s="12"/>
      <c r="L355" s="11"/>
      <c r="M355" s="11">
        <v>2018</v>
      </c>
      <c r="N355" s="11">
        <f>Индексы!AC24</f>
        <v>1.38</v>
      </c>
      <c r="O355" s="11"/>
      <c r="P355" s="12">
        <f t="shared" si="22"/>
        <v>4093.9135199999996</v>
      </c>
      <c r="Q355" s="51">
        <v>0.2</v>
      </c>
      <c r="R355" s="52">
        <v>0.14699999999999999</v>
      </c>
      <c r="S355" s="53">
        <f t="shared" si="24"/>
        <v>2794</v>
      </c>
      <c r="T355" s="12">
        <f t="shared" si="23"/>
        <v>2328.3333333333335</v>
      </c>
    </row>
    <row r="356" spans="3:20" x14ac:dyDescent="0.25">
      <c r="C356" s="11">
        <v>350</v>
      </c>
      <c r="D356" s="9" t="s">
        <v>637</v>
      </c>
      <c r="E356" s="9" t="s">
        <v>17</v>
      </c>
      <c r="F356" s="9">
        <v>15</v>
      </c>
      <c r="G356" s="1">
        <v>43465</v>
      </c>
      <c r="H356" s="4">
        <v>20048.8</v>
      </c>
      <c r="I356" s="11" t="s">
        <v>12</v>
      </c>
      <c r="J356" s="12"/>
      <c r="K356" s="12"/>
      <c r="L356" s="11"/>
      <c r="M356" s="11">
        <v>2018</v>
      </c>
      <c r="N356" s="11">
        <f>Индексы!AC24</f>
        <v>1.38</v>
      </c>
      <c r="O356" s="11"/>
      <c r="P356" s="12">
        <f t="shared" si="22"/>
        <v>33200.812799999992</v>
      </c>
      <c r="Q356" s="51">
        <v>0.2</v>
      </c>
      <c r="R356" s="52">
        <v>0.14699999999999999</v>
      </c>
      <c r="S356" s="53">
        <f t="shared" si="24"/>
        <v>22656</v>
      </c>
      <c r="T356" s="12">
        <f t="shared" si="23"/>
        <v>18880</v>
      </c>
    </row>
    <row r="357" spans="3:20" x14ac:dyDescent="0.25">
      <c r="C357" s="11">
        <v>351</v>
      </c>
      <c r="D357" s="9" t="s">
        <v>638</v>
      </c>
      <c r="E357" s="9" t="s">
        <v>17</v>
      </c>
      <c r="F357" s="9">
        <v>4</v>
      </c>
      <c r="G357" s="1">
        <v>43465</v>
      </c>
      <c r="H357" s="4">
        <v>3900.6</v>
      </c>
      <c r="I357" s="11" t="s">
        <v>12</v>
      </c>
      <c r="J357" s="12"/>
      <c r="K357" s="12"/>
      <c r="L357" s="11"/>
      <c r="M357" s="11">
        <v>2018</v>
      </c>
      <c r="N357" s="11">
        <f>Индексы!AC24</f>
        <v>1.38</v>
      </c>
      <c r="O357" s="11"/>
      <c r="P357" s="12">
        <f t="shared" si="22"/>
        <v>6459.3935999999994</v>
      </c>
      <c r="Q357" s="51">
        <v>0.2</v>
      </c>
      <c r="R357" s="52">
        <v>0.14699999999999999</v>
      </c>
      <c r="S357" s="53">
        <f t="shared" si="24"/>
        <v>4408</v>
      </c>
      <c r="T357" s="12">
        <f t="shared" si="23"/>
        <v>3673.3333333333335</v>
      </c>
    </row>
    <row r="358" spans="3:20" x14ac:dyDescent="0.25">
      <c r="C358" s="11">
        <v>352</v>
      </c>
      <c r="D358" s="9" t="s">
        <v>639</v>
      </c>
      <c r="E358" s="9" t="s">
        <v>17</v>
      </c>
      <c r="F358" s="9">
        <v>2</v>
      </c>
      <c r="G358" s="1">
        <v>43465</v>
      </c>
      <c r="H358" s="4">
        <v>905.67</v>
      </c>
      <c r="I358" s="11" t="s">
        <v>12</v>
      </c>
      <c r="J358" s="12"/>
      <c r="K358" s="12"/>
      <c r="L358" s="11"/>
      <c r="M358" s="11">
        <v>2018</v>
      </c>
      <c r="N358" s="11">
        <f>Индексы!AC24</f>
        <v>1.38</v>
      </c>
      <c r="O358" s="11"/>
      <c r="P358" s="12">
        <f t="shared" si="22"/>
        <v>1499.7895199999998</v>
      </c>
      <c r="Q358" s="51">
        <v>0.2</v>
      </c>
      <c r="R358" s="52">
        <v>0.14699999999999999</v>
      </c>
      <c r="S358" s="53">
        <f t="shared" si="24"/>
        <v>1023</v>
      </c>
      <c r="T358" s="12">
        <f t="shared" si="23"/>
        <v>852.5</v>
      </c>
    </row>
    <row r="359" spans="3:20" x14ac:dyDescent="0.25">
      <c r="C359" s="11">
        <v>353</v>
      </c>
      <c r="D359" s="9" t="s">
        <v>640</v>
      </c>
      <c r="E359" s="9" t="s">
        <v>17</v>
      </c>
      <c r="F359" s="9">
        <v>4</v>
      </c>
      <c r="G359" s="1">
        <v>43465</v>
      </c>
      <c r="H359" s="4">
        <v>2713.2</v>
      </c>
      <c r="I359" s="11" t="s">
        <v>12</v>
      </c>
      <c r="J359" s="12"/>
      <c r="K359" s="12"/>
      <c r="L359" s="11"/>
      <c r="M359" s="11">
        <v>2018</v>
      </c>
      <c r="N359" s="11">
        <f>Индексы!AC24</f>
        <v>1.38</v>
      </c>
      <c r="O359" s="11"/>
      <c r="P359" s="12">
        <f t="shared" si="22"/>
        <v>4493.0591999999988</v>
      </c>
      <c r="Q359" s="51">
        <v>0.2</v>
      </c>
      <c r="R359" s="52">
        <v>0.14699999999999999</v>
      </c>
      <c r="S359" s="53">
        <f t="shared" si="24"/>
        <v>3066</v>
      </c>
      <c r="T359" s="12">
        <f t="shared" si="23"/>
        <v>2555</v>
      </c>
    </row>
    <row r="360" spans="3:20" x14ac:dyDescent="0.25">
      <c r="C360" s="11">
        <v>354</v>
      </c>
      <c r="D360" s="9" t="s">
        <v>641</v>
      </c>
      <c r="E360" s="9" t="s">
        <v>17</v>
      </c>
      <c r="F360" s="9">
        <v>4</v>
      </c>
      <c r="G360" s="1">
        <v>43465</v>
      </c>
      <c r="H360" s="4">
        <v>2701.44</v>
      </c>
      <c r="I360" s="11" t="s">
        <v>12</v>
      </c>
      <c r="J360" s="12"/>
      <c r="K360" s="12"/>
      <c r="L360" s="11"/>
      <c r="M360" s="11">
        <v>2018</v>
      </c>
      <c r="N360" s="11">
        <f>Индексы!AC24</f>
        <v>1.38</v>
      </c>
      <c r="O360" s="11"/>
      <c r="P360" s="12">
        <f t="shared" ref="P360:P391" si="25">H360*N360*1.2</f>
        <v>4473.5846399999991</v>
      </c>
      <c r="Q360" s="51">
        <v>0.2</v>
      </c>
      <c r="R360" s="52">
        <v>0.14699999999999999</v>
      </c>
      <c r="S360" s="53">
        <f t="shared" si="24"/>
        <v>3053</v>
      </c>
      <c r="T360" s="12">
        <f t="shared" si="23"/>
        <v>2544.166666666667</v>
      </c>
    </row>
    <row r="361" spans="3:20" x14ac:dyDescent="0.25">
      <c r="C361" s="11">
        <v>355</v>
      </c>
      <c r="D361" s="9" t="s">
        <v>642</v>
      </c>
      <c r="E361" s="9" t="s">
        <v>17</v>
      </c>
      <c r="F361" s="9">
        <v>6</v>
      </c>
      <c r="G361" s="1">
        <v>43465</v>
      </c>
      <c r="H361" s="4">
        <v>4202.1000000000004</v>
      </c>
      <c r="I361" s="11" t="s">
        <v>12</v>
      </c>
      <c r="J361" s="12"/>
      <c r="K361" s="12"/>
      <c r="L361" s="11"/>
      <c r="M361" s="11">
        <v>2018</v>
      </c>
      <c r="N361" s="11">
        <f>Индексы!AC24</f>
        <v>1.38</v>
      </c>
      <c r="O361" s="11"/>
      <c r="P361" s="12">
        <f t="shared" si="25"/>
        <v>6958.6776</v>
      </c>
      <c r="Q361" s="51">
        <v>0.2</v>
      </c>
      <c r="R361" s="52">
        <v>0.14699999999999999</v>
      </c>
      <c r="S361" s="53">
        <f t="shared" si="24"/>
        <v>4749</v>
      </c>
      <c r="T361" s="12">
        <f t="shared" si="23"/>
        <v>3957.5</v>
      </c>
    </row>
    <row r="362" spans="3:20" x14ac:dyDescent="0.25">
      <c r="C362" s="11">
        <v>356</v>
      </c>
      <c r="D362" s="9" t="s">
        <v>643</v>
      </c>
      <c r="E362" s="9" t="s">
        <v>17</v>
      </c>
      <c r="F362" s="9">
        <v>64</v>
      </c>
      <c r="G362" s="1">
        <v>43465</v>
      </c>
      <c r="H362" s="4">
        <v>52939.199999999997</v>
      </c>
      <c r="I362" s="11" t="s">
        <v>12</v>
      </c>
      <c r="J362" s="12"/>
      <c r="K362" s="12"/>
      <c r="L362" s="11"/>
      <c r="M362" s="11">
        <v>2018</v>
      </c>
      <c r="N362" s="11">
        <f>Индексы!AC24</f>
        <v>1.38</v>
      </c>
      <c r="O362" s="11"/>
      <c r="P362" s="12">
        <f t="shared" si="25"/>
        <v>87667.315199999983</v>
      </c>
      <c r="Q362" s="51">
        <v>0.2</v>
      </c>
      <c r="R362" s="52">
        <v>0.14699999999999999</v>
      </c>
      <c r="S362" s="53">
        <f t="shared" si="24"/>
        <v>59824</v>
      </c>
      <c r="T362" s="12">
        <f t="shared" si="23"/>
        <v>49853.333333333336</v>
      </c>
    </row>
    <row r="363" spans="3:20" x14ac:dyDescent="0.25">
      <c r="C363" s="11">
        <v>357</v>
      </c>
      <c r="D363" s="9" t="s">
        <v>644</v>
      </c>
      <c r="E363" s="9" t="s">
        <v>17</v>
      </c>
      <c r="F363" s="9">
        <v>2</v>
      </c>
      <c r="G363" s="1">
        <v>43465</v>
      </c>
      <c r="H363" s="4">
        <v>1934.4</v>
      </c>
      <c r="I363" s="11" t="s">
        <v>12</v>
      </c>
      <c r="J363" s="12"/>
      <c r="K363" s="12"/>
      <c r="L363" s="11"/>
      <c r="M363" s="11">
        <v>2018</v>
      </c>
      <c r="N363" s="11">
        <f>Индексы!AC24</f>
        <v>1.38</v>
      </c>
      <c r="O363" s="11"/>
      <c r="P363" s="12">
        <f t="shared" si="25"/>
        <v>3203.3663999999994</v>
      </c>
      <c r="Q363" s="51">
        <v>0.2</v>
      </c>
      <c r="R363" s="52">
        <v>0.14699999999999999</v>
      </c>
      <c r="S363" s="53">
        <f t="shared" si="24"/>
        <v>2186</v>
      </c>
      <c r="T363" s="12">
        <f t="shared" si="23"/>
        <v>1821.6666666666667</v>
      </c>
    </row>
    <row r="364" spans="3:20" x14ac:dyDescent="0.25">
      <c r="C364" s="11">
        <v>358</v>
      </c>
      <c r="D364" s="9" t="s">
        <v>645</v>
      </c>
      <c r="E364" s="9" t="s">
        <v>17</v>
      </c>
      <c r="F364" s="9">
        <v>38</v>
      </c>
      <c r="G364" s="1">
        <v>43465</v>
      </c>
      <c r="H364" s="4">
        <v>35448.11</v>
      </c>
      <c r="I364" s="11" t="s">
        <v>12</v>
      </c>
      <c r="J364" s="12"/>
      <c r="K364" s="12"/>
      <c r="L364" s="11"/>
      <c r="M364" s="11">
        <v>2018</v>
      </c>
      <c r="N364" s="11">
        <f>Индексы!AC24</f>
        <v>1.38</v>
      </c>
      <c r="O364" s="11"/>
      <c r="P364" s="12">
        <f t="shared" si="25"/>
        <v>58702.070159999996</v>
      </c>
      <c r="Q364" s="51">
        <v>0.2</v>
      </c>
      <c r="R364" s="52">
        <v>0.14699999999999999</v>
      </c>
      <c r="S364" s="53">
        <f t="shared" si="24"/>
        <v>40058</v>
      </c>
      <c r="T364" s="12">
        <f t="shared" si="23"/>
        <v>33381.666666666672</v>
      </c>
    </row>
    <row r="365" spans="3:20" x14ac:dyDescent="0.25">
      <c r="C365" s="11">
        <v>359</v>
      </c>
      <c r="D365" s="9" t="s">
        <v>646</v>
      </c>
      <c r="E365" s="9" t="s">
        <v>17</v>
      </c>
      <c r="F365" s="9">
        <v>6</v>
      </c>
      <c r="G365" s="1">
        <v>43465</v>
      </c>
      <c r="H365" s="4">
        <v>6273.37</v>
      </c>
      <c r="I365" s="11" t="s">
        <v>12</v>
      </c>
      <c r="J365" s="12"/>
      <c r="K365" s="12"/>
      <c r="L365" s="11"/>
      <c r="M365" s="11">
        <v>2018</v>
      </c>
      <c r="N365" s="11">
        <f>Индексы!AC24</f>
        <v>1.38</v>
      </c>
      <c r="O365" s="11"/>
      <c r="P365" s="12">
        <f t="shared" si="25"/>
        <v>10388.700719999999</v>
      </c>
      <c r="Q365" s="51">
        <v>0.2</v>
      </c>
      <c r="R365" s="52">
        <v>0.14699999999999999</v>
      </c>
      <c r="S365" s="53">
        <f t="shared" si="24"/>
        <v>7089</v>
      </c>
      <c r="T365" s="12">
        <f t="shared" si="23"/>
        <v>5907.5</v>
      </c>
    </row>
    <row r="366" spans="3:20" x14ac:dyDescent="0.25">
      <c r="C366" s="11">
        <v>360</v>
      </c>
      <c r="D366" s="9" t="s">
        <v>647</v>
      </c>
      <c r="E366" s="9" t="s">
        <v>17</v>
      </c>
      <c r="F366" s="9">
        <v>2</v>
      </c>
      <c r="G366" s="1">
        <v>43465</v>
      </c>
      <c r="H366" s="4">
        <v>2259.34</v>
      </c>
      <c r="I366" s="11" t="s">
        <v>12</v>
      </c>
      <c r="J366" s="12"/>
      <c r="K366" s="12"/>
      <c r="L366" s="11"/>
      <c r="M366" s="11">
        <v>2018</v>
      </c>
      <c r="N366" s="11">
        <f>Индексы!AC24</f>
        <v>1.38</v>
      </c>
      <c r="O366" s="11"/>
      <c r="P366" s="12">
        <f t="shared" si="25"/>
        <v>3741.46704</v>
      </c>
      <c r="Q366" s="51">
        <v>0.2</v>
      </c>
      <c r="R366" s="52">
        <v>0.14699999999999999</v>
      </c>
      <c r="S366" s="53">
        <f t="shared" si="24"/>
        <v>2553</v>
      </c>
      <c r="T366" s="12">
        <f t="shared" si="23"/>
        <v>2127.5</v>
      </c>
    </row>
    <row r="367" spans="3:20" x14ac:dyDescent="0.25">
      <c r="C367" s="11">
        <v>361</v>
      </c>
      <c r="D367" s="9" t="s">
        <v>648</v>
      </c>
      <c r="E367" s="9" t="s">
        <v>17</v>
      </c>
      <c r="F367" s="9">
        <v>2</v>
      </c>
      <c r="G367" s="1">
        <v>43465</v>
      </c>
      <c r="H367" s="4">
        <v>2754.67</v>
      </c>
      <c r="I367" s="11" t="s">
        <v>12</v>
      </c>
      <c r="J367" s="12"/>
      <c r="K367" s="12"/>
      <c r="L367" s="11"/>
      <c r="M367" s="11">
        <v>2018</v>
      </c>
      <c r="N367" s="11">
        <f>Индексы!AC24</f>
        <v>1.38</v>
      </c>
      <c r="O367" s="11"/>
      <c r="P367" s="12">
        <f t="shared" si="25"/>
        <v>4561.7335199999998</v>
      </c>
      <c r="Q367" s="51">
        <v>0.2</v>
      </c>
      <c r="R367" s="52">
        <v>0.14699999999999999</v>
      </c>
      <c r="S367" s="53">
        <f t="shared" si="24"/>
        <v>3113</v>
      </c>
      <c r="T367" s="12">
        <f t="shared" si="23"/>
        <v>2594.166666666667</v>
      </c>
    </row>
    <row r="368" spans="3:20" x14ac:dyDescent="0.25">
      <c r="C368" s="11">
        <v>362</v>
      </c>
      <c r="D368" s="9" t="s">
        <v>649</v>
      </c>
      <c r="E368" s="9" t="s">
        <v>17</v>
      </c>
      <c r="F368" s="9">
        <v>20</v>
      </c>
      <c r="G368" s="1">
        <v>43465</v>
      </c>
      <c r="H368" s="4">
        <v>53647.96</v>
      </c>
      <c r="I368" s="11" t="s">
        <v>12</v>
      </c>
      <c r="J368" s="12"/>
      <c r="K368" s="12"/>
      <c r="L368" s="11"/>
      <c r="M368" s="11">
        <v>2018</v>
      </c>
      <c r="N368" s="11">
        <f>Индексы!AC24</f>
        <v>1.38</v>
      </c>
      <c r="O368" s="11"/>
      <c r="P368" s="12">
        <f t="shared" si="25"/>
        <v>88841.021759999989</v>
      </c>
      <c r="Q368" s="51">
        <v>0.2</v>
      </c>
      <c r="R368" s="52">
        <v>0.14699999999999999</v>
      </c>
      <c r="S368" s="53">
        <f t="shared" si="24"/>
        <v>60625</v>
      </c>
      <c r="T368" s="12">
        <f t="shared" si="23"/>
        <v>50520.833333333336</v>
      </c>
    </row>
    <row r="369" spans="3:20" x14ac:dyDescent="0.25">
      <c r="C369" s="11">
        <v>363</v>
      </c>
      <c r="D369" s="9" t="s">
        <v>650</v>
      </c>
      <c r="E369" s="9" t="s">
        <v>17</v>
      </c>
      <c r="F369" s="9">
        <v>4</v>
      </c>
      <c r="G369" s="1">
        <v>43465</v>
      </c>
      <c r="H369" s="4">
        <v>4012.8</v>
      </c>
      <c r="I369" s="11" t="s">
        <v>12</v>
      </c>
      <c r="J369" s="12"/>
      <c r="K369" s="12"/>
      <c r="L369" s="11"/>
      <c r="M369" s="11">
        <v>2018</v>
      </c>
      <c r="N369" s="11">
        <f>Индексы!AC24</f>
        <v>1.38</v>
      </c>
      <c r="O369" s="11"/>
      <c r="P369" s="12">
        <f t="shared" si="25"/>
        <v>6645.1967999999997</v>
      </c>
      <c r="Q369" s="51">
        <v>0.2</v>
      </c>
      <c r="R369" s="52">
        <v>0.14699999999999999</v>
      </c>
      <c r="S369" s="53">
        <f t="shared" si="24"/>
        <v>4535</v>
      </c>
      <c r="T369" s="12">
        <f t="shared" si="23"/>
        <v>3779.166666666667</v>
      </c>
    </row>
    <row r="370" spans="3:20" x14ac:dyDescent="0.25">
      <c r="C370" s="11">
        <v>364</v>
      </c>
      <c r="D370" s="9" t="s">
        <v>651</v>
      </c>
      <c r="E370" s="9" t="s">
        <v>17</v>
      </c>
      <c r="F370" s="9">
        <v>16</v>
      </c>
      <c r="G370" s="1">
        <v>43465</v>
      </c>
      <c r="H370" s="4">
        <v>13648.8</v>
      </c>
      <c r="I370" s="11" t="s">
        <v>12</v>
      </c>
      <c r="J370" s="12"/>
      <c r="K370" s="12"/>
      <c r="L370" s="11"/>
      <c r="M370" s="11">
        <v>2018</v>
      </c>
      <c r="N370" s="11">
        <f>Индексы!AC24</f>
        <v>1.38</v>
      </c>
      <c r="O370" s="11"/>
      <c r="P370" s="12">
        <f t="shared" si="25"/>
        <v>22602.412799999995</v>
      </c>
      <c r="Q370" s="51">
        <v>0.2</v>
      </c>
      <c r="R370" s="52">
        <v>0.14699999999999999</v>
      </c>
      <c r="S370" s="53">
        <f t="shared" si="24"/>
        <v>15424</v>
      </c>
      <c r="T370" s="12">
        <f t="shared" si="23"/>
        <v>12853.333333333334</v>
      </c>
    </row>
    <row r="371" spans="3:20" x14ac:dyDescent="0.25">
      <c r="C371" s="11">
        <v>365</v>
      </c>
      <c r="D371" s="9" t="s">
        <v>652</v>
      </c>
      <c r="E371" s="9" t="s">
        <v>17</v>
      </c>
      <c r="F371" s="9">
        <v>2</v>
      </c>
      <c r="G371" s="1">
        <v>43465</v>
      </c>
      <c r="H371" s="4">
        <v>2289.37</v>
      </c>
      <c r="I371" s="11" t="s">
        <v>12</v>
      </c>
      <c r="J371" s="12"/>
      <c r="K371" s="12"/>
      <c r="L371" s="11"/>
      <c r="M371" s="11">
        <v>2018</v>
      </c>
      <c r="N371" s="11">
        <f>Индексы!AC24</f>
        <v>1.38</v>
      </c>
      <c r="O371" s="11"/>
      <c r="P371" s="12">
        <f t="shared" si="25"/>
        <v>3791.1967199999995</v>
      </c>
      <c r="Q371" s="51">
        <v>0.2</v>
      </c>
      <c r="R371" s="52">
        <v>0.14699999999999999</v>
      </c>
      <c r="S371" s="53">
        <f t="shared" si="24"/>
        <v>2587</v>
      </c>
      <c r="T371" s="12">
        <f t="shared" si="23"/>
        <v>2155.8333333333335</v>
      </c>
    </row>
    <row r="372" spans="3:20" x14ac:dyDescent="0.25">
      <c r="C372" s="11">
        <v>366</v>
      </c>
      <c r="D372" s="9" t="s">
        <v>653</v>
      </c>
      <c r="E372" s="9" t="s">
        <v>17</v>
      </c>
      <c r="F372" s="9">
        <v>2</v>
      </c>
      <c r="G372" s="1">
        <v>43465</v>
      </c>
      <c r="H372" s="4">
        <v>2217.6</v>
      </c>
      <c r="I372" s="11" t="s">
        <v>12</v>
      </c>
      <c r="J372" s="12"/>
      <c r="K372" s="12"/>
      <c r="L372" s="11"/>
      <c r="M372" s="11">
        <v>2018</v>
      </c>
      <c r="N372" s="11">
        <f>Индексы!AC24</f>
        <v>1.38</v>
      </c>
      <c r="O372" s="11"/>
      <c r="P372" s="12">
        <f t="shared" si="25"/>
        <v>3672.3455999999992</v>
      </c>
      <c r="Q372" s="51">
        <v>0.2</v>
      </c>
      <c r="R372" s="52">
        <v>0.14699999999999999</v>
      </c>
      <c r="S372" s="53">
        <f t="shared" si="24"/>
        <v>2506</v>
      </c>
      <c r="T372" s="12">
        <f t="shared" si="23"/>
        <v>2088.3333333333335</v>
      </c>
    </row>
    <row r="373" spans="3:20" x14ac:dyDescent="0.25">
      <c r="C373" s="11">
        <v>367</v>
      </c>
      <c r="D373" s="9" t="s">
        <v>654</v>
      </c>
      <c r="E373" s="9" t="s">
        <v>17</v>
      </c>
      <c r="F373" s="9">
        <v>4</v>
      </c>
      <c r="G373" s="1">
        <v>43465</v>
      </c>
      <c r="H373" s="4">
        <v>5025.8999999999996</v>
      </c>
      <c r="I373" s="11" t="s">
        <v>12</v>
      </c>
      <c r="J373" s="12"/>
      <c r="K373" s="12"/>
      <c r="L373" s="11"/>
      <c r="M373" s="11">
        <v>2018</v>
      </c>
      <c r="N373" s="11">
        <f>Индексы!AC24</f>
        <v>1.38</v>
      </c>
      <c r="O373" s="11"/>
      <c r="P373" s="12">
        <f t="shared" si="25"/>
        <v>8322.8903999999984</v>
      </c>
      <c r="Q373" s="51">
        <v>0.2</v>
      </c>
      <c r="R373" s="52">
        <v>0.14699999999999999</v>
      </c>
      <c r="S373" s="53">
        <f t="shared" si="24"/>
        <v>5680</v>
      </c>
      <c r="T373" s="12">
        <f t="shared" si="23"/>
        <v>4733.3333333333339</v>
      </c>
    </row>
    <row r="374" spans="3:20" x14ac:dyDescent="0.25">
      <c r="C374" s="11">
        <v>368</v>
      </c>
      <c r="D374" s="9" t="s">
        <v>655</v>
      </c>
      <c r="E374" s="9" t="s">
        <v>17</v>
      </c>
      <c r="F374" s="9">
        <v>2</v>
      </c>
      <c r="G374" s="1">
        <v>43465</v>
      </c>
      <c r="H374" s="4">
        <v>2689.5</v>
      </c>
      <c r="I374" s="11" t="s">
        <v>12</v>
      </c>
      <c r="J374" s="12"/>
      <c r="K374" s="12"/>
      <c r="L374" s="11"/>
      <c r="M374" s="11">
        <v>2018</v>
      </c>
      <c r="N374" s="11">
        <f>Индексы!AC24</f>
        <v>1.38</v>
      </c>
      <c r="O374" s="11"/>
      <c r="P374" s="12">
        <f t="shared" si="25"/>
        <v>4453.8119999999999</v>
      </c>
      <c r="Q374" s="51">
        <v>0.2</v>
      </c>
      <c r="R374" s="52">
        <v>0.14699999999999999</v>
      </c>
      <c r="S374" s="53">
        <f t="shared" si="24"/>
        <v>3039</v>
      </c>
      <c r="T374" s="12">
        <f t="shared" si="23"/>
        <v>2532.5</v>
      </c>
    </row>
    <row r="375" spans="3:20" x14ac:dyDescent="0.25">
      <c r="C375" s="11">
        <v>369</v>
      </c>
      <c r="D375" s="9" t="s">
        <v>656</v>
      </c>
      <c r="E375" s="9" t="s">
        <v>17</v>
      </c>
      <c r="F375" s="9">
        <v>4</v>
      </c>
      <c r="G375" s="1">
        <v>43465</v>
      </c>
      <c r="H375" s="4">
        <v>3136.1</v>
      </c>
      <c r="I375" s="11" t="s">
        <v>12</v>
      </c>
      <c r="J375" s="12"/>
      <c r="K375" s="12"/>
      <c r="L375" s="11"/>
      <c r="M375" s="11">
        <v>2018</v>
      </c>
      <c r="N375" s="11">
        <f>Индексы!AC24</f>
        <v>1.38</v>
      </c>
      <c r="O375" s="11"/>
      <c r="P375" s="12">
        <f t="shared" si="25"/>
        <v>5193.3815999999988</v>
      </c>
      <c r="Q375" s="51">
        <v>0.2</v>
      </c>
      <c r="R375" s="52">
        <v>0.14699999999999999</v>
      </c>
      <c r="S375" s="53">
        <f t="shared" si="24"/>
        <v>3544</v>
      </c>
      <c r="T375" s="12">
        <f t="shared" si="23"/>
        <v>2953.3333333333335</v>
      </c>
    </row>
    <row r="376" spans="3:20" x14ac:dyDescent="0.25">
      <c r="C376" s="11">
        <v>370</v>
      </c>
      <c r="D376" s="9" t="s">
        <v>657</v>
      </c>
      <c r="E376" s="9" t="s">
        <v>17</v>
      </c>
      <c r="F376" s="9">
        <v>8</v>
      </c>
      <c r="G376" s="1">
        <v>43465</v>
      </c>
      <c r="H376" s="4">
        <v>6304.89</v>
      </c>
      <c r="I376" s="11" t="s">
        <v>12</v>
      </c>
      <c r="J376" s="12"/>
      <c r="K376" s="12"/>
      <c r="L376" s="11"/>
      <c r="M376" s="11">
        <v>2018</v>
      </c>
      <c r="N376" s="11">
        <f>Индексы!AC24</f>
        <v>1.38</v>
      </c>
      <c r="O376" s="11"/>
      <c r="P376" s="12">
        <f t="shared" si="25"/>
        <v>10440.89784</v>
      </c>
      <c r="Q376" s="51">
        <v>0.2</v>
      </c>
      <c r="R376" s="52">
        <v>0.14699999999999999</v>
      </c>
      <c r="S376" s="53">
        <f t="shared" si="24"/>
        <v>7125</v>
      </c>
      <c r="T376" s="12">
        <f t="shared" si="23"/>
        <v>5937.5</v>
      </c>
    </row>
    <row r="377" spans="3:20" x14ac:dyDescent="0.25">
      <c r="C377" s="11">
        <v>371</v>
      </c>
      <c r="D377" s="9" t="s">
        <v>658</v>
      </c>
      <c r="E377" s="9" t="s">
        <v>17</v>
      </c>
      <c r="F377" s="9">
        <v>4</v>
      </c>
      <c r="G377" s="1">
        <v>43465</v>
      </c>
      <c r="H377" s="4">
        <v>3088.8</v>
      </c>
      <c r="I377" s="11" t="s">
        <v>12</v>
      </c>
      <c r="J377" s="12"/>
      <c r="K377" s="12"/>
      <c r="L377" s="11"/>
      <c r="M377" s="11">
        <v>2018</v>
      </c>
      <c r="N377" s="11">
        <f>Индексы!AC24</f>
        <v>1.38</v>
      </c>
      <c r="O377" s="11"/>
      <c r="P377" s="12">
        <f t="shared" si="25"/>
        <v>5115.0527999999995</v>
      </c>
      <c r="Q377" s="51">
        <v>0.2</v>
      </c>
      <c r="R377" s="52">
        <v>0.14699999999999999</v>
      </c>
      <c r="S377" s="53">
        <f t="shared" si="24"/>
        <v>3491</v>
      </c>
      <c r="T377" s="12">
        <f t="shared" si="23"/>
        <v>2909.166666666667</v>
      </c>
    </row>
    <row r="378" spans="3:20" x14ac:dyDescent="0.25">
      <c r="C378" s="11">
        <v>372</v>
      </c>
      <c r="D378" s="9" t="s">
        <v>659</v>
      </c>
      <c r="E378" s="9" t="s">
        <v>17</v>
      </c>
      <c r="F378" s="9">
        <v>2</v>
      </c>
      <c r="G378" s="1">
        <v>43465</v>
      </c>
      <c r="H378" s="4">
        <v>1969.2</v>
      </c>
      <c r="I378" s="11" t="s">
        <v>12</v>
      </c>
      <c r="J378" s="12"/>
      <c r="K378" s="12"/>
      <c r="L378" s="11"/>
      <c r="M378" s="11">
        <v>2018</v>
      </c>
      <c r="N378" s="11">
        <f>Индексы!AC24</f>
        <v>1.38</v>
      </c>
      <c r="O378" s="11"/>
      <c r="P378" s="12">
        <f t="shared" si="25"/>
        <v>3260.9951999999994</v>
      </c>
      <c r="Q378" s="51">
        <v>0.2</v>
      </c>
      <c r="R378" s="52">
        <v>0.14699999999999999</v>
      </c>
      <c r="S378" s="53">
        <f t="shared" si="24"/>
        <v>2225</v>
      </c>
      <c r="T378" s="12">
        <f t="shared" si="23"/>
        <v>1854.1666666666667</v>
      </c>
    </row>
    <row r="379" spans="3:20" x14ac:dyDescent="0.25">
      <c r="C379" s="11">
        <v>373</v>
      </c>
      <c r="D379" s="9" t="s">
        <v>660</v>
      </c>
      <c r="E379" s="9" t="s">
        <v>17</v>
      </c>
      <c r="F379" s="9">
        <v>2</v>
      </c>
      <c r="G379" s="1">
        <v>43465</v>
      </c>
      <c r="H379" s="4">
        <v>2097</v>
      </c>
      <c r="I379" s="11" t="s">
        <v>12</v>
      </c>
      <c r="J379" s="12"/>
      <c r="K379" s="12"/>
      <c r="L379" s="11"/>
      <c r="M379" s="11">
        <v>2018</v>
      </c>
      <c r="N379" s="11">
        <f>Индексы!AC24</f>
        <v>1.38</v>
      </c>
      <c r="O379" s="11"/>
      <c r="P379" s="12">
        <f t="shared" si="25"/>
        <v>3472.6319999999996</v>
      </c>
      <c r="Q379" s="51">
        <v>0.2</v>
      </c>
      <c r="R379" s="52">
        <v>0.14699999999999999</v>
      </c>
      <c r="S379" s="53">
        <f t="shared" si="24"/>
        <v>2370</v>
      </c>
      <c r="T379" s="12">
        <f t="shared" si="23"/>
        <v>1975</v>
      </c>
    </row>
    <row r="380" spans="3:20" x14ac:dyDescent="0.25">
      <c r="C380" s="11">
        <v>374</v>
      </c>
      <c r="D380" s="9" t="s">
        <v>661</v>
      </c>
      <c r="E380" s="9" t="s">
        <v>17</v>
      </c>
      <c r="F380" s="9">
        <v>2</v>
      </c>
      <c r="G380" s="1">
        <v>43465</v>
      </c>
      <c r="H380" s="4">
        <v>2154.9</v>
      </c>
      <c r="I380" s="11" t="s">
        <v>12</v>
      </c>
      <c r="J380" s="12"/>
      <c r="K380" s="12"/>
      <c r="L380" s="11"/>
      <c r="M380" s="11">
        <v>2018</v>
      </c>
      <c r="N380" s="11">
        <f>Индексы!AC24</f>
        <v>1.38</v>
      </c>
      <c r="O380" s="11"/>
      <c r="P380" s="12">
        <f t="shared" si="25"/>
        <v>3568.5143999999996</v>
      </c>
      <c r="Q380" s="51">
        <v>0.2</v>
      </c>
      <c r="R380" s="52">
        <v>0.14699999999999999</v>
      </c>
      <c r="S380" s="53">
        <f t="shared" si="24"/>
        <v>2435</v>
      </c>
      <c r="T380" s="12">
        <f t="shared" si="23"/>
        <v>2029.1666666666667</v>
      </c>
    </row>
    <row r="381" spans="3:20" x14ac:dyDescent="0.25">
      <c r="C381" s="11">
        <v>375</v>
      </c>
      <c r="D381" s="9" t="s">
        <v>662</v>
      </c>
      <c r="E381" s="9" t="s">
        <v>17</v>
      </c>
      <c r="F381" s="9">
        <v>6</v>
      </c>
      <c r="G381" s="1">
        <v>43465</v>
      </c>
      <c r="H381" s="4">
        <v>4667.8500000000004</v>
      </c>
      <c r="I381" s="11" t="s">
        <v>12</v>
      </c>
      <c r="J381" s="12"/>
      <c r="K381" s="12"/>
      <c r="L381" s="11"/>
      <c r="M381" s="11">
        <v>2018</v>
      </c>
      <c r="N381" s="11">
        <f>Индексы!AC24</f>
        <v>1.38</v>
      </c>
      <c r="O381" s="11"/>
      <c r="P381" s="12">
        <f t="shared" si="25"/>
        <v>7729.9595999999992</v>
      </c>
      <c r="Q381" s="51">
        <v>0.2</v>
      </c>
      <c r="R381" s="52">
        <v>0.14699999999999999</v>
      </c>
      <c r="S381" s="53">
        <f t="shared" si="24"/>
        <v>5275</v>
      </c>
      <c r="T381" s="12">
        <f t="shared" si="23"/>
        <v>4395.8333333333339</v>
      </c>
    </row>
    <row r="382" spans="3:20" x14ac:dyDescent="0.25">
      <c r="C382" s="11">
        <v>376</v>
      </c>
      <c r="D382" s="9" t="s">
        <v>663</v>
      </c>
      <c r="E382" s="9" t="s">
        <v>17</v>
      </c>
      <c r="F382" s="9">
        <v>4</v>
      </c>
      <c r="G382" s="1">
        <v>43465</v>
      </c>
      <c r="H382" s="4">
        <v>3088.8</v>
      </c>
      <c r="I382" s="11" t="s">
        <v>12</v>
      </c>
      <c r="J382" s="12"/>
      <c r="K382" s="12"/>
      <c r="L382" s="11"/>
      <c r="M382" s="11">
        <v>2018</v>
      </c>
      <c r="N382" s="11">
        <f>Индексы!AC24</f>
        <v>1.38</v>
      </c>
      <c r="O382" s="11"/>
      <c r="P382" s="12">
        <f t="shared" si="25"/>
        <v>5115.0527999999995</v>
      </c>
      <c r="Q382" s="51">
        <v>0.2</v>
      </c>
      <c r="R382" s="52">
        <v>0.14699999999999999</v>
      </c>
      <c r="S382" s="53">
        <f t="shared" si="24"/>
        <v>3491</v>
      </c>
      <c r="T382" s="12">
        <f t="shared" si="23"/>
        <v>2909.166666666667</v>
      </c>
    </row>
    <row r="383" spans="3:20" x14ac:dyDescent="0.25">
      <c r="C383" s="11">
        <v>377</v>
      </c>
      <c r="D383" s="9" t="s">
        <v>664</v>
      </c>
      <c r="E383" s="9" t="s">
        <v>17</v>
      </c>
      <c r="F383" s="9">
        <v>4</v>
      </c>
      <c r="G383" s="1">
        <v>43465</v>
      </c>
      <c r="H383" s="4">
        <v>7308.52</v>
      </c>
      <c r="I383" s="11" t="s">
        <v>12</v>
      </c>
      <c r="J383" s="12"/>
      <c r="K383" s="12"/>
      <c r="L383" s="11"/>
      <c r="M383" s="11">
        <v>2018</v>
      </c>
      <c r="N383" s="11">
        <f>Индексы!AC24</f>
        <v>1.38</v>
      </c>
      <c r="O383" s="11"/>
      <c r="P383" s="12">
        <f t="shared" si="25"/>
        <v>12102.909119999998</v>
      </c>
      <c r="Q383" s="51">
        <v>0.2</v>
      </c>
      <c r="R383" s="52">
        <v>0.14699999999999999</v>
      </c>
      <c r="S383" s="53">
        <f t="shared" si="24"/>
        <v>8259</v>
      </c>
      <c r="T383" s="12">
        <f t="shared" si="23"/>
        <v>6882.5</v>
      </c>
    </row>
    <row r="384" spans="3:20" x14ac:dyDescent="0.25">
      <c r="C384" s="11">
        <v>378</v>
      </c>
      <c r="D384" s="9" t="s">
        <v>665</v>
      </c>
      <c r="E384" s="9" t="s">
        <v>17</v>
      </c>
      <c r="F384" s="9">
        <v>2</v>
      </c>
      <c r="G384" s="1">
        <v>43465</v>
      </c>
      <c r="H384" s="4">
        <v>9602.61</v>
      </c>
      <c r="I384" s="11" t="s">
        <v>12</v>
      </c>
      <c r="J384" s="12"/>
      <c r="K384" s="12"/>
      <c r="L384" s="11"/>
      <c r="M384" s="11">
        <v>2018</v>
      </c>
      <c r="N384" s="11">
        <f>Индексы!AC24</f>
        <v>1.38</v>
      </c>
      <c r="O384" s="11"/>
      <c r="P384" s="12">
        <f t="shared" si="25"/>
        <v>15901.92216</v>
      </c>
      <c r="Q384" s="51">
        <v>0.2</v>
      </c>
      <c r="R384" s="52">
        <v>0.14699999999999999</v>
      </c>
      <c r="S384" s="53">
        <f t="shared" si="24"/>
        <v>10851</v>
      </c>
      <c r="T384" s="12">
        <f t="shared" si="23"/>
        <v>9042.5</v>
      </c>
    </row>
    <row r="385" spans="3:20" x14ac:dyDescent="0.25">
      <c r="C385" s="11">
        <v>379</v>
      </c>
      <c r="D385" s="9" t="s">
        <v>666</v>
      </c>
      <c r="E385" s="9" t="s">
        <v>17</v>
      </c>
      <c r="F385" s="9">
        <v>75</v>
      </c>
      <c r="G385" s="1">
        <v>43465</v>
      </c>
      <c r="H385" s="4">
        <v>118699.85</v>
      </c>
      <c r="I385" s="11" t="s">
        <v>12</v>
      </c>
      <c r="J385" s="12"/>
      <c r="K385" s="12"/>
      <c r="L385" s="11"/>
      <c r="M385" s="11">
        <v>2018</v>
      </c>
      <c r="N385" s="11">
        <f>Индексы!AC24</f>
        <v>1.38</v>
      </c>
      <c r="O385" s="11"/>
      <c r="P385" s="12">
        <f t="shared" si="25"/>
        <v>196566.9516</v>
      </c>
      <c r="Q385" s="51">
        <v>0.2</v>
      </c>
      <c r="R385" s="52">
        <v>0.14699999999999999</v>
      </c>
      <c r="S385" s="53">
        <f t="shared" si="24"/>
        <v>134137</v>
      </c>
      <c r="T385" s="12">
        <f t="shared" si="23"/>
        <v>111780.83333333334</v>
      </c>
    </row>
    <row r="386" spans="3:20" x14ac:dyDescent="0.25">
      <c r="C386" s="11">
        <v>380</v>
      </c>
      <c r="D386" s="9" t="s">
        <v>667</v>
      </c>
      <c r="E386" s="9" t="s">
        <v>17</v>
      </c>
      <c r="F386" s="9">
        <v>52</v>
      </c>
      <c r="G386" s="1">
        <v>43465</v>
      </c>
      <c r="H386" s="4">
        <v>98409.48</v>
      </c>
      <c r="I386" s="11" t="s">
        <v>12</v>
      </c>
      <c r="J386" s="12"/>
      <c r="K386" s="12"/>
      <c r="L386" s="11"/>
      <c r="M386" s="11">
        <v>2018</v>
      </c>
      <c r="N386" s="11">
        <f>Индексы!AC24</f>
        <v>1.38</v>
      </c>
      <c r="O386" s="11"/>
      <c r="P386" s="12">
        <f t="shared" si="25"/>
        <v>162966.09887999998</v>
      </c>
      <c r="Q386" s="51">
        <v>0.2</v>
      </c>
      <c r="R386" s="52">
        <v>0.14699999999999999</v>
      </c>
      <c r="S386" s="53">
        <f t="shared" si="24"/>
        <v>111208</v>
      </c>
      <c r="T386" s="12">
        <f t="shared" si="23"/>
        <v>92673.333333333343</v>
      </c>
    </row>
    <row r="387" spans="3:20" x14ac:dyDescent="0.25">
      <c r="C387" s="11">
        <v>381</v>
      </c>
      <c r="D387" s="9" t="s">
        <v>668</v>
      </c>
      <c r="E387" s="9" t="s">
        <v>17</v>
      </c>
      <c r="F387" s="9">
        <v>1</v>
      </c>
      <c r="G387" s="1">
        <v>43465</v>
      </c>
      <c r="H387" s="4">
        <v>3202.19</v>
      </c>
      <c r="I387" s="11" t="s">
        <v>12</v>
      </c>
      <c r="J387" s="12"/>
      <c r="K387" s="12"/>
      <c r="L387" s="11"/>
      <c r="M387" s="11">
        <v>2018</v>
      </c>
      <c r="N387" s="11">
        <f>Индексы!AC24</f>
        <v>1.38</v>
      </c>
      <c r="O387" s="11"/>
      <c r="P387" s="12">
        <f t="shared" si="25"/>
        <v>5302.8266399999993</v>
      </c>
      <c r="Q387" s="51">
        <v>0.2</v>
      </c>
      <c r="R387" s="52">
        <v>0.14699999999999999</v>
      </c>
      <c r="S387" s="53">
        <f t="shared" si="24"/>
        <v>3619</v>
      </c>
      <c r="T387" s="12">
        <f t="shared" si="23"/>
        <v>3015.8333333333335</v>
      </c>
    </row>
    <row r="388" spans="3:20" x14ac:dyDescent="0.25">
      <c r="C388" s="11">
        <v>382</v>
      </c>
      <c r="D388" s="9" t="s">
        <v>669</v>
      </c>
      <c r="E388" s="9" t="s">
        <v>17</v>
      </c>
      <c r="F388" s="9">
        <v>2</v>
      </c>
      <c r="G388" s="1">
        <v>43559</v>
      </c>
      <c r="H388" s="4">
        <v>5410.35</v>
      </c>
      <c r="I388" s="11" t="s">
        <v>12</v>
      </c>
      <c r="J388" s="12"/>
      <c r="K388" s="12"/>
      <c r="L388" s="11"/>
      <c r="M388" s="11">
        <v>2018</v>
      </c>
      <c r="N388" s="11">
        <f>Индексы!AC24</f>
        <v>1.38</v>
      </c>
      <c r="O388" s="11"/>
      <c r="P388" s="12">
        <f t="shared" si="25"/>
        <v>8959.5396000000001</v>
      </c>
      <c r="Q388" s="51">
        <v>0.2</v>
      </c>
      <c r="R388" s="52">
        <v>0.14699999999999999</v>
      </c>
      <c r="S388" s="53">
        <f t="shared" si="24"/>
        <v>6114</v>
      </c>
      <c r="T388" s="12">
        <f t="shared" si="23"/>
        <v>5095</v>
      </c>
    </row>
    <row r="389" spans="3:20" x14ac:dyDescent="0.25">
      <c r="C389" s="11">
        <v>383</v>
      </c>
      <c r="D389" s="9" t="s">
        <v>670</v>
      </c>
      <c r="E389" s="9" t="s">
        <v>17</v>
      </c>
      <c r="F389" s="9">
        <v>2</v>
      </c>
      <c r="G389" s="1">
        <v>43606</v>
      </c>
      <c r="H389" s="4">
        <v>9484.02</v>
      </c>
      <c r="I389" s="11" t="s">
        <v>12</v>
      </c>
      <c r="J389" s="12"/>
      <c r="K389" s="12"/>
      <c r="L389" s="11"/>
      <c r="M389" s="11">
        <v>2018</v>
      </c>
      <c r="N389" s="11">
        <f>Индексы!AC24</f>
        <v>1.38</v>
      </c>
      <c r="O389" s="11"/>
      <c r="P389" s="12">
        <f t="shared" si="25"/>
        <v>15705.537119999999</v>
      </c>
      <c r="Q389" s="51">
        <v>0.2</v>
      </c>
      <c r="R389" s="52">
        <v>0.14699999999999999</v>
      </c>
      <c r="S389" s="53">
        <f t="shared" si="24"/>
        <v>10717</v>
      </c>
      <c r="T389" s="12">
        <f t="shared" si="23"/>
        <v>8930.8333333333339</v>
      </c>
    </row>
    <row r="390" spans="3:20" x14ac:dyDescent="0.25">
      <c r="C390" s="11">
        <v>384</v>
      </c>
      <c r="D390" s="9" t="s">
        <v>671</v>
      </c>
      <c r="E390" s="9" t="s">
        <v>17</v>
      </c>
      <c r="F390" s="9">
        <v>2</v>
      </c>
      <c r="G390" s="1">
        <v>43465</v>
      </c>
      <c r="H390" s="4">
        <v>10743.6</v>
      </c>
      <c r="I390" s="11" t="s">
        <v>12</v>
      </c>
      <c r="J390" s="12"/>
      <c r="K390" s="12"/>
      <c r="L390" s="11"/>
      <c r="M390" s="11">
        <v>2018</v>
      </c>
      <c r="N390" s="11">
        <f>Индексы!AC24</f>
        <v>1.38</v>
      </c>
      <c r="O390" s="11"/>
      <c r="P390" s="12">
        <f t="shared" si="25"/>
        <v>17791.401599999997</v>
      </c>
      <c r="Q390" s="51">
        <v>0.2</v>
      </c>
      <c r="R390" s="52">
        <v>0.14699999999999999</v>
      </c>
      <c r="S390" s="53">
        <f t="shared" si="24"/>
        <v>12141</v>
      </c>
      <c r="T390" s="12">
        <f t="shared" si="23"/>
        <v>10117.5</v>
      </c>
    </row>
    <row r="391" spans="3:20" x14ac:dyDescent="0.25">
      <c r="C391" s="11">
        <v>385</v>
      </c>
      <c r="D391" s="9" t="s">
        <v>672</v>
      </c>
      <c r="E391" s="9" t="s">
        <v>17</v>
      </c>
      <c r="F391" s="9">
        <v>4</v>
      </c>
      <c r="G391" s="1">
        <v>43465</v>
      </c>
      <c r="H391" s="4">
        <v>22898.400000000001</v>
      </c>
      <c r="I391" s="11" t="s">
        <v>12</v>
      </c>
      <c r="J391" s="12"/>
      <c r="K391" s="12"/>
      <c r="L391" s="11"/>
      <c r="M391" s="11">
        <v>2018</v>
      </c>
      <c r="N391" s="11">
        <f>Индексы!AC24</f>
        <v>1.38</v>
      </c>
      <c r="O391" s="11"/>
      <c r="P391" s="12">
        <f t="shared" si="25"/>
        <v>37919.750399999997</v>
      </c>
      <c r="Q391" s="51">
        <v>0.2</v>
      </c>
      <c r="R391" s="52">
        <v>0.14699999999999999</v>
      </c>
      <c r="S391" s="53">
        <f t="shared" si="24"/>
        <v>25876</v>
      </c>
      <c r="T391" s="12">
        <f t="shared" si="23"/>
        <v>21563.333333333336</v>
      </c>
    </row>
    <row r="392" spans="3:20" ht="24" x14ac:dyDescent="0.25">
      <c r="C392" s="11">
        <v>386</v>
      </c>
      <c r="D392" s="9" t="s">
        <v>673</v>
      </c>
      <c r="E392" s="9" t="s">
        <v>17</v>
      </c>
      <c r="F392" s="9">
        <v>4</v>
      </c>
      <c r="G392" s="1">
        <v>43606</v>
      </c>
      <c r="H392" s="4">
        <v>20255.759999999998</v>
      </c>
      <c r="I392" s="11" t="s">
        <v>12</v>
      </c>
      <c r="J392" s="12"/>
      <c r="K392" s="12"/>
      <c r="L392" s="11"/>
      <c r="M392" s="11">
        <v>2019</v>
      </c>
      <c r="N392" s="11">
        <f>N343</f>
        <v>1.23</v>
      </c>
      <c r="O392" s="11"/>
      <c r="P392" s="12">
        <f t="shared" ref="P392:P423" si="26">H392*N392*1.2</f>
        <v>29897.501759999996</v>
      </c>
      <c r="Q392" s="51">
        <v>0.2</v>
      </c>
      <c r="R392" s="52">
        <v>0.14699999999999999</v>
      </c>
      <c r="S392" s="53">
        <f t="shared" si="24"/>
        <v>20402</v>
      </c>
      <c r="T392" s="12">
        <f t="shared" ref="T392:T455" si="27">S392/1.2</f>
        <v>17001.666666666668</v>
      </c>
    </row>
    <row r="393" spans="3:20" x14ac:dyDescent="0.25">
      <c r="C393" s="11">
        <v>387</v>
      </c>
      <c r="D393" s="9" t="s">
        <v>674</v>
      </c>
      <c r="E393" s="9" t="s">
        <v>17</v>
      </c>
      <c r="F393" s="9">
        <v>2</v>
      </c>
      <c r="G393" s="1">
        <v>43465</v>
      </c>
      <c r="H393" s="4">
        <v>10642.8</v>
      </c>
      <c r="I393" s="11" t="s">
        <v>12</v>
      </c>
      <c r="J393" s="12"/>
      <c r="K393" s="12"/>
      <c r="L393" s="11"/>
      <c r="M393" s="11">
        <v>2018</v>
      </c>
      <c r="N393" s="11">
        <f>Индексы!AC24</f>
        <v>1.38</v>
      </c>
      <c r="O393" s="11"/>
      <c r="P393" s="12">
        <f t="shared" si="26"/>
        <v>17624.476799999997</v>
      </c>
      <c r="Q393" s="51">
        <v>0.2</v>
      </c>
      <c r="R393" s="52">
        <v>0.14699999999999999</v>
      </c>
      <c r="S393" s="53">
        <f t="shared" si="24"/>
        <v>12027</v>
      </c>
      <c r="T393" s="12">
        <f t="shared" si="27"/>
        <v>10022.5</v>
      </c>
    </row>
    <row r="394" spans="3:20" x14ac:dyDescent="0.25">
      <c r="C394" s="11">
        <v>388</v>
      </c>
      <c r="D394" s="9" t="s">
        <v>675</v>
      </c>
      <c r="E394" s="9" t="s">
        <v>17</v>
      </c>
      <c r="F394" s="9">
        <v>1</v>
      </c>
      <c r="G394" s="1">
        <v>43465</v>
      </c>
      <c r="H394" s="4">
        <v>14717.33</v>
      </c>
      <c r="I394" s="11" t="s">
        <v>12</v>
      </c>
      <c r="J394" s="12"/>
      <c r="K394" s="12"/>
      <c r="L394" s="11"/>
      <c r="M394" s="11">
        <v>2018</v>
      </c>
      <c r="N394" s="11">
        <f>Индексы!AC24</f>
        <v>1.38</v>
      </c>
      <c r="O394" s="11"/>
      <c r="P394" s="12">
        <f t="shared" si="26"/>
        <v>24371.898479999996</v>
      </c>
      <c r="Q394" s="51">
        <v>0.2</v>
      </c>
      <c r="R394" s="52">
        <v>0.14699999999999999</v>
      </c>
      <c r="S394" s="53">
        <f t="shared" si="24"/>
        <v>16631</v>
      </c>
      <c r="T394" s="12">
        <f t="shared" si="27"/>
        <v>13859.166666666668</v>
      </c>
    </row>
    <row r="395" spans="3:20" x14ac:dyDescent="0.25">
      <c r="C395" s="11">
        <v>389</v>
      </c>
      <c r="D395" s="9" t="s">
        <v>676</v>
      </c>
      <c r="E395" s="9" t="s">
        <v>17</v>
      </c>
      <c r="F395" s="9">
        <v>1</v>
      </c>
      <c r="G395" s="1">
        <v>43465</v>
      </c>
      <c r="H395" s="4">
        <v>7389.96</v>
      </c>
      <c r="I395" s="11" t="s">
        <v>12</v>
      </c>
      <c r="J395" s="12"/>
      <c r="K395" s="12"/>
      <c r="L395" s="11"/>
      <c r="M395" s="11">
        <v>2018</v>
      </c>
      <c r="N395" s="11">
        <f>Индексы!AC24</f>
        <v>1.38</v>
      </c>
      <c r="O395" s="11"/>
      <c r="P395" s="12">
        <f t="shared" si="26"/>
        <v>12237.77376</v>
      </c>
      <c r="Q395" s="51">
        <v>0.2</v>
      </c>
      <c r="R395" s="52">
        <v>0.14699999999999999</v>
      </c>
      <c r="S395" s="53">
        <f t="shared" si="24"/>
        <v>8351</v>
      </c>
      <c r="T395" s="12">
        <f t="shared" si="27"/>
        <v>6959.166666666667</v>
      </c>
    </row>
    <row r="396" spans="3:20" x14ac:dyDescent="0.25">
      <c r="C396" s="11">
        <v>390</v>
      </c>
      <c r="D396" s="9" t="s">
        <v>677</v>
      </c>
      <c r="E396" s="9" t="s">
        <v>17</v>
      </c>
      <c r="F396" s="9">
        <v>2</v>
      </c>
      <c r="G396" s="1">
        <v>43465</v>
      </c>
      <c r="H396" s="4">
        <v>17179.400000000001</v>
      </c>
      <c r="I396" s="11" t="s">
        <v>12</v>
      </c>
      <c r="J396" s="12"/>
      <c r="K396" s="12"/>
      <c r="L396" s="11"/>
      <c r="M396" s="11">
        <v>2018</v>
      </c>
      <c r="N396" s="11">
        <f>Индексы!AC24</f>
        <v>1.38</v>
      </c>
      <c r="O396" s="11"/>
      <c r="P396" s="12">
        <f t="shared" si="26"/>
        <v>28449.0864</v>
      </c>
      <c r="Q396" s="51">
        <v>0.2</v>
      </c>
      <c r="R396" s="52">
        <v>0.14699999999999999</v>
      </c>
      <c r="S396" s="53">
        <f t="shared" si="24"/>
        <v>19414</v>
      </c>
      <c r="T396" s="12">
        <f t="shared" si="27"/>
        <v>16178.333333333334</v>
      </c>
    </row>
    <row r="397" spans="3:20" x14ac:dyDescent="0.25">
      <c r="C397" s="11">
        <v>391</v>
      </c>
      <c r="D397" s="9" t="s">
        <v>678</v>
      </c>
      <c r="E397" s="9" t="s">
        <v>17</v>
      </c>
      <c r="F397" s="9">
        <v>2</v>
      </c>
      <c r="G397" s="1">
        <v>43465</v>
      </c>
      <c r="H397" s="4">
        <v>7826.9</v>
      </c>
      <c r="I397" s="11" t="s">
        <v>12</v>
      </c>
      <c r="J397" s="12"/>
      <c r="K397" s="12"/>
      <c r="L397" s="11"/>
      <c r="M397" s="11">
        <v>2018</v>
      </c>
      <c r="N397" s="11">
        <f>Индексы!AC24</f>
        <v>1.38</v>
      </c>
      <c r="O397" s="11"/>
      <c r="P397" s="12">
        <f t="shared" si="26"/>
        <v>12961.346399999999</v>
      </c>
      <c r="Q397" s="51">
        <v>0.2</v>
      </c>
      <c r="R397" s="52">
        <v>0.14699999999999999</v>
      </c>
      <c r="S397" s="53">
        <f t="shared" si="24"/>
        <v>8845</v>
      </c>
      <c r="T397" s="12">
        <f t="shared" si="27"/>
        <v>7370.8333333333339</v>
      </c>
    </row>
    <row r="398" spans="3:20" x14ac:dyDescent="0.25">
      <c r="C398" s="11">
        <v>392</v>
      </c>
      <c r="D398" s="9" t="s">
        <v>679</v>
      </c>
      <c r="E398" s="9" t="s">
        <v>17</v>
      </c>
      <c r="F398" s="9">
        <v>4</v>
      </c>
      <c r="G398" s="1">
        <v>43465</v>
      </c>
      <c r="H398" s="4">
        <v>20617.8</v>
      </c>
      <c r="I398" s="11" t="s">
        <v>12</v>
      </c>
      <c r="J398" s="12"/>
      <c r="K398" s="12"/>
      <c r="L398" s="11"/>
      <c r="M398" s="11">
        <v>2018</v>
      </c>
      <c r="N398" s="11">
        <f>Индексы!AC24</f>
        <v>1.38</v>
      </c>
      <c r="O398" s="11"/>
      <c r="P398" s="12">
        <f t="shared" si="26"/>
        <v>34143.076799999995</v>
      </c>
      <c r="Q398" s="51">
        <v>0.2</v>
      </c>
      <c r="R398" s="52">
        <v>0.14699999999999999</v>
      </c>
      <c r="S398" s="53">
        <f t="shared" ref="S398:S461" si="28">ROUND(P398*(1-Q398)*(1-R398),0)</f>
        <v>23299</v>
      </c>
      <c r="T398" s="12">
        <f t="shared" si="27"/>
        <v>19415.833333333336</v>
      </c>
    </row>
    <row r="399" spans="3:20" x14ac:dyDescent="0.25">
      <c r="C399" s="11">
        <v>393</v>
      </c>
      <c r="D399" s="9" t="s">
        <v>680</v>
      </c>
      <c r="E399" s="9" t="s">
        <v>17</v>
      </c>
      <c r="F399" s="9">
        <v>2</v>
      </c>
      <c r="G399" s="1">
        <v>43465</v>
      </c>
      <c r="H399" s="4">
        <v>7971.07</v>
      </c>
      <c r="I399" s="11" t="s">
        <v>12</v>
      </c>
      <c r="J399" s="12"/>
      <c r="K399" s="12"/>
      <c r="L399" s="11"/>
      <c r="M399" s="11">
        <v>2018</v>
      </c>
      <c r="N399" s="11">
        <f>Индексы!AC24</f>
        <v>1.38</v>
      </c>
      <c r="O399" s="11"/>
      <c r="P399" s="12">
        <f t="shared" si="26"/>
        <v>13200.091919999997</v>
      </c>
      <c r="Q399" s="51">
        <v>0.2</v>
      </c>
      <c r="R399" s="52">
        <v>0.14699999999999999</v>
      </c>
      <c r="S399" s="53">
        <f t="shared" si="28"/>
        <v>9008</v>
      </c>
      <c r="T399" s="12">
        <f t="shared" si="27"/>
        <v>7506.666666666667</v>
      </c>
    </row>
    <row r="400" spans="3:20" x14ac:dyDescent="0.25">
      <c r="C400" s="11">
        <v>394</v>
      </c>
      <c r="D400" s="9" t="s">
        <v>681</v>
      </c>
      <c r="E400" s="9" t="s">
        <v>17</v>
      </c>
      <c r="F400" s="9">
        <v>20</v>
      </c>
      <c r="G400" s="1">
        <v>44594</v>
      </c>
      <c r="H400" s="4">
        <v>63.2</v>
      </c>
      <c r="I400" s="11" t="s">
        <v>12</v>
      </c>
      <c r="J400" s="12"/>
      <c r="K400" s="12"/>
      <c r="L400" s="11"/>
      <c r="M400" s="11">
        <v>2022</v>
      </c>
      <c r="N400" s="11">
        <v>0.97</v>
      </c>
      <c r="O400" s="11"/>
      <c r="P400" s="12">
        <f t="shared" si="26"/>
        <v>73.564800000000005</v>
      </c>
      <c r="Q400" s="51">
        <v>0.2</v>
      </c>
      <c r="R400" s="52">
        <v>0.14699999999999999</v>
      </c>
      <c r="S400" s="53">
        <f t="shared" si="28"/>
        <v>50</v>
      </c>
      <c r="T400" s="12">
        <f t="shared" si="27"/>
        <v>41.666666666666671</v>
      </c>
    </row>
    <row r="401" spans="3:20" x14ac:dyDescent="0.25">
      <c r="C401" s="11">
        <v>395</v>
      </c>
      <c r="D401" s="9" t="s">
        <v>682</v>
      </c>
      <c r="E401" s="9" t="s">
        <v>17</v>
      </c>
      <c r="F401" s="9">
        <v>3</v>
      </c>
      <c r="G401" s="1">
        <v>44594</v>
      </c>
      <c r="H401" s="4">
        <v>476.46</v>
      </c>
      <c r="I401" s="11" t="s">
        <v>12</v>
      </c>
      <c r="J401" s="12"/>
      <c r="K401" s="12"/>
      <c r="L401" s="11"/>
      <c r="M401" s="11">
        <v>2022</v>
      </c>
      <c r="N401" s="11">
        <v>0.97</v>
      </c>
      <c r="O401" s="11"/>
      <c r="P401" s="12">
        <f t="shared" si="26"/>
        <v>554.59943999999996</v>
      </c>
      <c r="Q401" s="51">
        <v>0.2</v>
      </c>
      <c r="R401" s="52">
        <v>0.14699999999999999</v>
      </c>
      <c r="S401" s="53">
        <f t="shared" si="28"/>
        <v>378</v>
      </c>
      <c r="T401" s="12">
        <f t="shared" si="27"/>
        <v>315</v>
      </c>
    </row>
    <row r="402" spans="3:20" x14ac:dyDescent="0.25">
      <c r="C402" s="11">
        <v>396</v>
      </c>
      <c r="D402" s="9" t="s">
        <v>683</v>
      </c>
      <c r="E402" s="9" t="s">
        <v>17</v>
      </c>
      <c r="F402" s="9">
        <v>2</v>
      </c>
      <c r="G402" s="1">
        <v>44594</v>
      </c>
      <c r="H402" s="4">
        <v>288.14</v>
      </c>
      <c r="I402" s="11" t="s">
        <v>12</v>
      </c>
      <c r="J402" s="12"/>
      <c r="K402" s="12"/>
      <c r="L402" s="11"/>
      <c r="M402" s="11">
        <v>2022</v>
      </c>
      <c r="N402" s="11">
        <v>0.97</v>
      </c>
      <c r="O402" s="11"/>
      <c r="P402" s="12">
        <f t="shared" si="26"/>
        <v>335.39495999999997</v>
      </c>
      <c r="Q402" s="51">
        <v>0.2</v>
      </c>
      <c r="R402" s="52">
        <v>0.14699999999999999</v>
      </c>
      <c r="S402" s="53">
        <f t="shared" si="28"/>
        <v>229</v>
      </c>
      <c r="T402" s="12">
        <f t="shared" si="27"/>
        <v>190.83333333333334</v>
      </c>
    </row>
    <row r="403" spans="3:20" x14ac:dyDescent="0.25">
      <c r="C403" s="11">
        <v>397</v>
      </c>
      <c r="D403" s="9" t="s">
        <v>684</v>
      </c>
      <c r="E403" s="9" t="s">
        <v>17</v>
      </c>
      <c r="F403" s="9">
        <v>1</v>
      </c>
      <c r="G403" s="1">
        <v>44594</v>
      </c>
      <c r="H403" s="4">
        <v>4168</v>
      </c>
      <c r="I403" s="11" t="s">
        <v>12</v>
      </c>
      <c r="J403" s="12"/>
      <c r="K403" s="12"/>
      <c r="L403" s="11"/>
      <c r="M403" s="11">
        <v>2022</v>
      </c>
      <c r="N403" s="11">
        <v>0.97</v>
      </c>
      <c r="O403" s="11"/>
      <c r="P403" s="12">
        <f t="shared" si="26"/>
        <v>4851.5519999999997</v>
      </c>
      <c r="Q403" s="51">
        <v>0.2</v>
      </c>
      <c r="R403" s="52">
        <v>0.14699999999999999</v>
      </c>
      <c r="S403" s="53">
        <f t="shared" si="28"/>
        <v>3311</v>
      </c>
      <c r="T403" s="12">
        <f t="shared" si="27"/>
        <v>2759.166666666667</v>
      </c>
    </row>
    <row r="404" spans="3:20" x14ac:dyDescent="0.25">
      <c r="C404" s="11">
        <v>398</v>
      </c>
      <c r="D404" s="9" t="s">
        <v>685</v>
      </c>
      <c r="E404" s="9" t="s">
        <v>17</v>
      </c>
      <c r="F404" s="9">
        <v>1</v>
      </c>
      <c r="G404" s="1">
        <v>44594</v>
      </c>
      <c r="H404" s="4">
        <v>1363</v>
      </c>
      <c r="I404" s="11" t="s">
        <v>12</v>
      </c>
      <c r="J404" s="12"/>
      <c r="K404" s="12"/>
      <c r="L404" s="11"/>
      <c r="M404" s="11">
        <v>2022</v>
      </c>
      <c r="N404" s="11">
        <v>0.97</v>
      </c>
      <c r="O404" s="11"/>
      <c r="P404" s="12">
        <f t="shared" si="26"/>
        <v>1586.5319999999999</v>
      </c>
      <c r="Q404" s="51">
        <v>0.2</v>
      </c>
      <c r="R404" s="52">
        <v>0.14699999999999999</v>
      </c>
      <c r="S404" s="53">
        <f t="shared" si="28"/>
        <v>1083</v>
      </c>
      <c r="T404" s="12">
        <f t="shared" si="27"/>
        <v>902.5</v>
      </c>
    </row>
    <row r="405" spans="3:20" x14ac:dyDescent="0.25">
      <c r="C405" s="11">
        <v>399</v>
      </c>
      <c r="D405" s="9" t="s">
        <v>686</v>
      </c>
      <c r="E405" s="9" t="s">
        <v>17</v>
      </c>
      <c r="F405" s="9">
        <v>1</v>
      </c>
      <c r="G405" s="1">
        <v>44594</v>
      </c>
      <c r="H405" s="4">
        <v>4168</v>
      </c>
      <c r="I405" s="11" t="s">
        <v>12</v>
      </c>
      <c r="J405" s="12"/>
      <c r="K405" s="12"/>
      <c r="L405" s="11"/>
      <c r="M405" s="11">
        <v>2022</v>
      </c>
      <c r="N405" s="11">
        <v>0.97</v>
      </c>
      <c r="O405" s="11"/>
      <c r="P405" s="12">
        <f t="shared" si="26"/>
        <v>4851.5519999999997</v>
      </c>
      <c r="Q405" s="51">
        <v>0.2</v>
      </c>
      <c r="R405" s="52">
        <v>0.14699999999999999</v>
      </c>
      <c r="S405" s="53">
        <f t="shared" si="28"/>
        <v>3311</v>
      </c>
      <c r="T405" s="12">
        <f t="shared" si="27"/>
        <v>2759.166666666667</v>
      </c>
    </row>
    <row r="406" spans="3:20" ht="24" x14ac:dyDescent="0.25">
      <c r="C406" s="11">
        <v>400</v>
      </c>
      <c r="D406" s="9" t="s">
        <v>687</v>
      </c>
      <c r="E406" s="9" t="s">
        <v>17</v>
      </c>
      <c r="F406" s="9">
        <v>4</v>
      </c>
      <c r="G406" s="1">
        <v>44594</v>
      </c>
      <c r="H406" s="5">
        <v>3540.63</v>
      </c>
      <c r="I406" s="11" t="s">
        <v>12</v>
      </c>
      <c r="J406" s="12"/>
      <c r="K406" s="12"/>
      <c r="L406" s="11"/>
      <c r="M406" s="11">
        <v>2022</v>
      </c>
      <c r="N406" s="11">
        <v>0.97</v>
      </c>
      <c r="O406" s="11"/>
      <c r="P406" s="12">
        <f t="shared" si="26"/>
        <v>4121.2933199999998</v>
      </c>
      <c r="Q406" s="51">
        <v>0.2</v>
      </c>
      <c r="R406" s="52">
        <v>0.14699999999999999</v>
      </c>
      <c r="S406" s="53">
        <f t="shared" si="28"/>
        <v>2812</v>
      </c>
      <c r="T406" s="12">
        <f t="shared" si="27"/>
        <v>2343.3333333333335</v>
      </c>
    </row>
    <row r="407" spans="3:20" x14ac:dyDescent="0.25">
      <c r="C407" s="11">
        <v>401</v>
      </c>
      <c r="D407" s="9" t="s">
        <v>688</v>
      </c>
      <c r="E407" s="9" t="s">
        <v>17</v>
      </c>
      <c r="F407" s="9">
        <v>38</v>
      </c>
      <c r="G407" s="1">
        <v>44594</v>
      </c>
      <c r="H407" s="4">
        <v>703</v>
      </c>
      <c r="I407" s="11" t="s">
        <v>12</v>
      </c>
      <c r="J407" s="12"/>
      <c r="K407" s="12"/>
      <c r="L407" s="11"/>
      <c r="M407" s="11">
        <v>2022</v>
      </c>
      <c r="N407" s="11">
        <v>0.97</v>
      </c>
      <c r="O407" s="11"/>
      <c r="P407" s="12">
        <f t="shared" si="26"/>
        <v>818.29199999999992</v>
      </c>
      <c r="Q407" s="51">
        <v>0.2</v>
      </c>
      <c r="R407" s="52">
        <v>0.14699999999999999</v>
      </c>
      <c r="S407" s="53">
        <f t="shared" si="28"/>
        <v>558</v>
      </c>
      <c r="T407" s="12">
        <f t="shared" si="27"/>
        <v>465</v>
      </c>
    </row>
    <row r="408" spans="3:20" x14ac:dyDescent="0.25">
      <c r="C408" s="11">
        <v>402</v>
      </c>
      <c r="D408" s="9" t="s">
        <v>689</v>
      </c>
      <c r="E408" s="9" t="s">
        <v>17</v>
      </c>
      <c r="F408" s="9">
        <v>4</v>
      </c>
      <c r="G408" s="1">
        <v>44594</v>
      </c>
      <c r="H408" s="4">
        <v>9700</v>
      </c>
      <c r="I408" s="11" t="s">
        <v>12</v>
      </c>
      <c r="J408" s="12"/>
      <c r="K408" s="12"/>
      <c r="L408" s="11"/>
      <c r="M408" s="11">
        <v>2022</v>
      </c>
      <c r="N408" s="11">
        <v>0.97</v>
      </c>
      <c r="O408" s="11"/>
      <c r="P408" s="12">
        <f t="shared" si="26"/>
        <v>11290.8</v>
      </c>
      <c r="Q408" s="51">
        <v>0.2</v>
      </c>
      <c r="R408" s="52">
        <v>0.14699999999999999</v>
      </c>
      <c r="S408" s="53">
        <f t="shared" si="28"/>
        <v>7705</v>
      </c>
      <c r="T408" s="12">
        <f t="shared" si="27"/>
        <v>6420.8333333333339</v>
      </c>
    </row>
    <row r="409" spans="3:20" x14ac:dyDescent="0.25">
      <c r="C409" s="11">
        <v>403</v>
      </c>
      <c r="D409" s="9" t="s">
        <v>690</v>
      </c>
      <c r="E409" s="9" t="s">
        <v>17</v>
      </c>
      <c r="F409" s="9">
        <v>2</v>
      </c>
      <c r="G409" s="1">
        <v>44594</v>
      </c>
      <c r="H409" s="4">
        <v>311</v>
      </c>
      <c r="I409" s="11" t="s">
        <v>12</v>
      </c>
      <c r="J409" s="12"/>
      <c r="K409" s="12"/>
      <c r="L409" s="11"/>
      <c r="M409" s="11">
        <v>2022</v>
      </c>
      <c r="N409" s="11">
        <v>0.97</v>
      </c>
      <c r="O409" s="11"/>
      <c r="P409" s="12">
        <f t="shared" si="26"/>
        <v>362.00400000000002</v>
      </c>
      <c r="Q409" s="51">
        <v>0.2</v>
      </c>
      <c r="R409" s="52">
        <v>0.14699999999999999</v>
      </c>
      <c r="S409" s="53">
        <f t="shared" si="28"/>
        <v>247</v>
      </c>
      <c r="T409" s="12">
        <f t="shared" si="27"/>
        <v>205.83333333333334</v>
      </c>
    </row>
    <row r="410" spans="3:20" x14ac:dyDescent="0.25">
      <c r="C410" s="11">
        <v>404</v>
      </c>
      <c r="D410" s="9" t="s">
        <v>691</v>
      </c>
      <c r="E410" s="9" t="s">
        <v>17</v>
      </c>
      <c r="F410" s="9">
        <v>1</v>
      </c>
      <c r="G410" s="1">
        <v>44594</v>
      </c>
      <c r="H410" s="4">
        <v>423</v>
      </c>
      <c r="I410" s="11" t="s">
        <v>12</v>
      </c>
      <c r="J410" s="12"/>
      <c r="K410" s="12"/>
      <c r="L410" s="11"/>
      <c r="M410" s="11">
        <v>2022</v>
      </c>
      <c r="N410" s="11">
        <v>0.97</v>
      </c>
      <c r="O410" s="11"/>
      <c r="P410" s="12">
        <f t="shared" si="26"/>
        <v>492.37199999999996</v>
      </c>
      <c r="Q410" s="51">
        <v>0.2</v>
      </c>
      <c r="R410" s="52">
        <v>0.14699999999999999</v>
      </c>
      <c r="S410" s="53">
        <f t="shared" si="28"/>
        <v>336</v>
      </c>
      <c r="T410" s="12">
        <f t="shared" si="27"/>
        <v>280</v>
      </c>
    </row>
    <row r="411" spans="3:20" ht="24" x14ac:dyDescent="0.25">
      <c r="C411" s="11">
        <v>405</v>
      </c>
      <c r="D411" s="9" t="s">
        <v>692</v>
      </c>
      <c r="E411" s="9" t="s">
        <v>17</v>
      </c>
      <c r="F411" s="9">
        <v>3</v>
      </c>
      <c r="G411" s="1">
        <v>44594</v>
      </c>
      <c r="H411" s="4">
        <v>1458</v>
      </c>
      <c r="I411" s="11" t="s">
        <v>12</v>
      </c>
      <c r="J411" s="12"/>
      <c r="K411" s="12"/>
      <c r="L411" s="11"/>
      <c r="M411" s="11">
        <v>2022</v>
      </c>
      <c r="N411" s="11">
        <v>0.97</v>
      </c>
      <c r="O411" s="11"/>
      <c r="P411" s="12">
        <f t="shared" si="26"/>
        <v>1697.1119999999999</v>
      </c>
      <c r="Q411" s="51">
        <v>0.2</v>
      </c>
      <c r="R411" s="52">
        <v>0.14699999999999999</v>
      </c>
      <c r="S411" s="53">
        <f t="shared" si="28"/>
        <v>1158</v>
      </c>
      <c r="T411" s="12">
        <f t="shared" si="27"/>
        <v>965</v>
      </c>
    </row>
    <row r="412" spans="3:20" x14ac:dyDescent="0.25">
      <c r="C412" s="11">
        <v>406</v>
      </c>
      <c r="D412" s="9" t="s">
        <v>693</v>
      </c>
      <c r="E412" s="9" t="s">
        <v>17</v>
      </c>
      <c r="F412" s="9">
        <v>1</v>
      </c>
      <c r="G412" s="1">
        <v>44594</v>
      </c>
      <c r="H412" s="5">
        <v>3389.58</v>
      </c>
      <c r="I412" s="11" t="s">
        <v>12</v>
      </c>
      <c r="J412" s="12"/>
      <c r="K412" s="12"/>
      <c r="L412" s="11"/>
      <c r="M412" s="11">
        <v>2022</v>
      </c>
      <c r="N412" s="11">
        <v>0.97</v>
      </c>
      <c r="O412" s="11"/>
      <c r="P412" s="12">
        <f t="shared" si="26"/>
        <v>3945.4711199999992</v>
      </c>
      <c r="Q412" s="51">
        <v>0.2</v>
      </c>
      <c r="R412" s="52">
        <v>0.14699999999999999</v>
      </c>
      <c r="S412" s="53">
        <f t="shared" si="28"/>
        <v>2692</v>
      </c>
      <c r="T412" s="12">
        <f t="shared" si="27"/>
        <v>2243.3333333333335</v>
      </c>
    </row>
    <row r="413" spans="3:20" x14ac:dyDescent="0.25">
      <c r="C413" s="11">
        <v>407</v>
      </c>
      <c r="D413" s="9" t="s">
        <v>694</v>
      </c>
      <c r="E413" s="9" t="s">
        <v>17</v>
      </c>
      <c r="F413" s="9">
        <v>1</v>
      </c>
      <c r="G413" s="1">
        <v>44594</v>
      </c>
      <c r="H413" s="5">
        <v>859.44</v>
      </c>
      <c r="I413" s="11" t="s">
        <v>12</v>
      </c>
      <c r="J413" s="12"/>
      <c r="K413" s="12"/>
      <c r="L413" s="11"/>
      <c r="M413" s="11">
        <v>2022</v>
      </c>
      <c r="N413" s="11">
        <v>0.97</v>
      </c>
      <c r="O413" s="11"/>
      <c r="P413" s="12">
        <f t="shared" si="26"/>
        <v>1000.38816</v>
      </c>
      <c r="Q413" s="51">
        <v>0.2</v>
      </c>
      <c r="R413" s="52">
        <v>0.14699999999999999</v>
      </c>
      <c r="S413" s="53">
        <f t="shared" si="28"/>
        <v>683</v>
      </c>
      <c r="T413" s="12">
        <f t="shared" si="27"/>
        <v>569.16666666666674</v>
      </c>
    </row>
    <row r="414" spans="3:20" x14ac:dyDescent="0.25">
      <c r="C414" s="11">
        <v>408</v>
      </c>
      <c r="D414" s="9" t="s">
        <v>695</v>
      </c>
      <c r="E414" s="9" t="s">
        <v>17</v>
      </c>
      <c r="F414" s="9">
        <v>1</v>
      </c>
      <c r="G414" s="1">
        <v>44594</v>
      </c>
      <c r="H414" s="4">
        <v>340</v>
      </c>
      <c r="I414" s="11" t="s">
        <v>12</v>
      </c>
      <c r="J414" s="12"/>
      <c r="K414" s="12"/>
      <c r="L414" s="11"/>
      <c r="M414" s="11">
        <v>2022</v>
      </c>
      <c r="N414" s="11">
        <v>0.97</v>
      </c>
      <c r="O414" s="11"/>
      <c r="P414" s="12">
        <f t="shared" si="26"/>
        <v>395.76</v>
      </c>
      <c r="Q414" s="51">
        <v>0.2</v>
      </c>
      <c r="R414" s="52">
        <v>0.14699999999999999</v>
      </c>
      <c r="S414" s="53">
        <f t="shared" si="28"/>
        <v>270</v>
      </c>
      <c r="T414" s="12">
        <f t="shared" si="27"/>
        <v>225</v>
      </c>
    </row>
    <row r="415" spans="3:20" ht="24" x14ac:dyDescent="0.25">
      <c r="C415" s="11">
        <v>409</v>
      </c>
      <c r="D415" s="9" t="s">
        <v>696</v>
      </c>
      <c r="E415" s="9" t="s">
        <v>17</v>
      </c>
      <c r="F415" s="9">
        <v>52</v>
      </c>
      <c r="G415" s="1">
        <v>44594</v>
      </c>
      <c r="H415" s="4">
        <v>6665.36</v>
      </c>
      <c r="I415" s="11" t="s">
        <v>12</v>
      </c>
      <c r="J415" s="12"/>
      <c r="K415" s="12"/>
      <c r="L415" s="11"/>
      <c r="M415" s="11">
        <v>2022</v>
      </c>
      <c r="N415" s="11">
        <v>0.97</v>
      </c>
      <c r="O415" s="11"/>
      <c r="P415" s="12">
        <f t="shared" si="26"/>
        <v>7758.4790399999993</v>
      </c>
      <c r="Q415" s="51">
        <v>0.2</v>
      </c>
      <c r="R415" s="52">
        <v>0.14699999999999999</v>
      </c>
      <c r="S415" s="53">
        <f t="shared" si="28"/>
        <v>5294</v>
      </c>
      <c r="T415" s="12">
        <f t="shared" si="27"/>
        <v>4411.666666666667</v>
      </c>
    </row>
    <row r="416" spans="3:20" x14ac:dyDescent="0.25">
      <c r="C416" s="11">
        <v>410</v>
      </c>
      <c r="D416" s="9" t="s">
        <v>697</v>
      </c>
      <c r="E416" s="9" t="s">
        <v>17</v>
      </c>
      <c r="F416" s="9">
        <v>4</v>
      </c>
      <c r="G416" s="1">
        <v>44594</v>
      </c>
      <c r="H416" s="4">
        <v>1164.1199999999999</v>
      </c>
      <c r="I416" s="11" t="s">
        <v>12</v>
      </c>
      <c r="J416" s="12"/>
      <c r="K416" s="12"/>
      <c r="L416" s="11"/>
      <c r="M416" s="11">
        <v>2022</v>
      </c>
      <c r="N416" s="11">
        <v>0.97</v>
      </c>
      <c r="O416" s="11"/>
      <c r="P416" s="12">
        <f t="shared" si="26"/>
        <v>1355.0356799999997</v>
      </c>
      <c r="Q416" s="51">
        <v>0.2</v>
      </c>
      <c r="R416" s="52">
        <v>0.14699999999999999</v>
      </c>
      <c r="S416" s="53">
        <f t="shared" si="28"/>
        <v>925</v>
      </c>
      <c r="T416" s="12">
        <f t="shared" si="27"/>
        <v>770.83333333333337</v>
      </c>
    </row>
    <row r="417" spans="3:20" x14ac:dyDescent="0.25">
      <c r="C417" s="11">
        <v>411</v>
      </c>
      <c r="D417" s="9" t="s">
        <v>698</v>
      </c>
      <c r="E417" s="9" t="s">
        <v>17</v>
      </c>
      <c r="F417" s="9">
        <v>2</v>
      </c>
      <c r="G417" s="1">
        <v>44594</v>
      </c>
      <c r="H417" s="4">
        <v>28</v>
      </c>
      <c r="I417" s="11" t="s">
        <v>12</v>
      </c>
      <c r="J417" s="12"/>
      <c r="K417" s="12"/>
      <c r="L417" s="11"/>
      <c r="M417" s="11">
        <v>2022</v>
      </c>
      <c r="N417" s="11">
        <v>0.97</v>
      </c>
      <c r="O417" s="11"/>
      <c r="P417" s="12">
        <f t="shared" si="26"/>
        <v>32.591999999999999</v>
      </c>
      <c r="Q417" s="51">
        <v>0.2</v>
      </c>
      <c r="R417" s="52">
        <v>0.14699999999999999</v>
      </c>
      <c r="S417" s="53">
        <f t="shared" si="28"/>
        <v>22</v>
      </c>
      <c r="T417" s="12">
        <f t="shared" si="27"/>
        <v>18.333333333333336</v>
      </c>
    </row>
    <row r="418" spans="3:20" x14ac:dyDescent="0.25">
      <c r="C418" s="11">
        <v>412</v>
      </c>
      <c r="D418" s="9" t="s">
        <v>699</v>
      </c>
      <c r="E418" s="9" t="s">
        <v>17</v>
      </c>
      <c r="F418" s="9">
        <v>18</v>
      </c>
      <c r="G418" s="1">
        <v>44594</v>
      </c>
      <c r="H418" s="4">
        <v>1128.5999999999999</v>
      </c>
      <c r="I418" s="11" t="s">
        <v>12</v>
      </c>
      <c r="J418" s="12"/>
      <c r="K418" s="12"/>
      <c r="L418" s="11"/>
      <c r="M418" s="11">
        <v>2022</v>
      </c>
      <c r="N418" s="11">
        <v>0.97</v>
      </c>
      <c r="O418" s="11"/>
      <c r="P418" s="12">
        <f t="shared" si="26"/>
        <v>1313.6904</v>
      </c>
      <c r="Q418" s="51">
        <v>0.2</v>
      </c>
      <c r="R418" s="52">
        <v>0.14699999999999999</v>
      </c>
      <c r="S418" s="53">
        <f t="shared" si="28"/>
        <v>896</v>
      </c>
      <c r="T418" s="12">
        <f t="shared" si="27"/>
        <v>746.66666666666674</v>
      </c>
    </row>
    <row r="419" spans="3:20" x14ac:dyDescent="0.25">
      <c r="C419" s="11">
        <v>413</v>
      </c>
      <c r="D419" s="9" t="s">
        <v>700</v>
      </c>
      <c r="E419" s="9" t="s">
        <v>17</v>
      </c>
      <c r="F419" s="9">
        <v>1</v>
      </c>
      <c r="G419" s="1">
        <v>44594</v>
      </c>
      <c r="H419" s="5">
        <v>678.63</v>
      </c>
      <c r="I419" s="11" t="s">
        <v>12</v>
      </c>
      <c r="J419" s="12"/>
      <c r="K419" s="12"/>
      <c r="L419" s="11"/>
      <c r="M419" s="11">
        <v>2022</v>
      </c>
      <c r="N419" s="11">
        <v>0.97</v>
      </c>
      <c r="O419" s="11"/>
      <c r="P419" s="12">
        <f t="shared" si="26"/>
        <v>789.92531999999994</v>
      </c>
      <c r="Q419" s="51">
        <v>0.2</v>
      </c>
      <c r="R419" s="52">
        <v>0.14699999999999999</v>
      </c>
      <c r="S419" s="53">
        <f t="shared" si="28"/>
        <v>539</v>
      </c>
      <c r="T419" s="12">
        <f t="shared" si="27"/>
        <v>449.16666666666669</v>
      </c>
    </row>
    <row r="420" spans="3:20" ht="24" x14ac:dyDescent="0.25">
      <c r="C420" s="11">
        <v>414</v>
      </c>
      <c r="D420" s="9" t="s">
        <v>701</v>
      </c>
      <c r="E420" s="9" t="s">
        <v>11</v>
      </c>
      <c r="F420" s="9">
        <v>1</v>
      </c>
      <c r="G420" s="1">
        <v>44594</v>
      </c>
      <c r="H420" s="4">
        <v>1128</v>
      </c>
      <c r="I420" s="11" t="s">
        <v>12</v>
      </c>
      <c r="J420" s="12"/>
      <c r="K420" s="12"/>
      <c r="L420" s="11"/>
      <c r="M420" s="11">
        <v>2022</v>
      </c>
      <c r="N420" s="11">
        <v>0.97</v>
      </c>
      <c r="O420" s="11"/>
      <c r="P420" s="12">
        <f t="shared" si="26"/>
        <v>1312.992</v>
      </c>
      <c r="Q420" s="51">
        <v>0.2</v>
      </c>
      <c r="R420" s="52">
        <v>0.14699999999999999</v>
      </c>
      <c r="S420" s="53">
        <f t="shared" si="28"/>
        <v>896</v>
      </c>
      <c r="T420" s="12">
        <f t="shared" si="27"/>
        <v>746.66666666666674</v>
      </c>
    </row>
    <row r="421" spans="3:20" x14ac:dyDescent="0.25">
      <c r="C421" s="11">
        <v>415</v>
      </c>
      <c r="D421" s="9" t="s">
        <v>702</v>
      </c>
      <c r="E421" s="9" t="s">
        <v>11</v>
      </c>
      <c r="F421" s="9">
        <v>1</v>
      </c>
      <c r="G421" s="1">
        <v>44594</v>
      </c>
      <c r="H421" s="4">
        <v>251</v>
      </c>
      <c r="I421" s="11" t="s">
        <v>12</v>
      </c>
      <c r="J421" s="12"/>
      <c r="K421" s="12"/>
      <c r="L421" s="11"/>
      <c r="M421" s="11">
        <v>2022</v>
      </c>
      <c r="N421" s="11">
        <v>0.97</v>
      </c>
      <c r="O421" s="11"/>
      <c r="P421" s="12">
        <f t="shared" si="26"/>
        <v>292.16399999999999</v>
      </c>
      <c r="Q421" s="51">
        <v>0.2</v>
      </c>
      <c r="R421" s="52">
        <v>0.14699999999999999</v>
      </c>
      <c r="S421" s="53">
        <f t="shared" si="28"/>
        <v>199</v>
      </c>
      <c r="T421" s="12">
        <f t="shared" si="27"/>
        <v>165.83333333333334</v>
      </c>
    </row>
    <row r="422" spans="3:20" ht="24" x14ac:dyDescent="0.25">
      <c r="C422" s="11">
        <v>416</v>
      </c>
      <c r="D422" s="9" t="s">
        <v>703</v>
      </c>
      <c r="E422" s="9" t="s">
        <v>17</v>
      </c>
      <c r="F422" s="9">
        <v>60</v>
      </c>
      <c r="G422" s="1">
        <v>44594</v>
      </c>
      <c r="H422" s="4">
        <v>181.8</v>
      </c>
      <c r="I422" s="11" t="s">
        <v>12</v>
      </c>
      <c r="J422" s="12"/>
      <c r="K422" s="12"/>
      <c r="L422" s="11"/>
      <c r="M422" s="11">
        <v>2022</v>
      </c>
      <c r="N422" s="11">
        <v>0.97</v>
      </c>
      <c r="O422" s="11"/>
      <c r="P422" s="12">
        <f t="shared" si="26"/>
        <v>211.61519999999999</v>
      </c>
      <c r="Q422" s="51">
        <v>0.2</v>
      </c>
      <c r="R422" s="52">
        <v>0.14699999999999999</v>
      </c>
      <c r="S422" s="53">
        <f t="shared" si="28"/>
        <v>144</v>
      </c>
      <c r="T422" s="12">
        <f t="shared" si="27"/>
        <v>120</v>
      </c>
    </row>
    <row r="423" spans="3:20" ht="24" x14ac:dyDescent="0.25">
      <c r="C423" s="11">
        <v>417</v>
      </c>
      <c r="D423" s="9" t="s">
        <v>704</v>
      </c>
      <c r="E423" s="9" t="s">
        <v>17</v>
      </c>
      <c r="F423" s="9">
        <v>71</v>
      </c>
      <c r="G423" s="1">
        <v>44594</v>
      </c>
      <c r="H423" s="4">
        <v>1271.82</v>
      </c>
      <c r="I423" s="11" t="s">
        <v>12</v>
      </c>
      <c r="J423" s="12"/>
      <c r="K423" s="12"/>
      <c r="L423" s="11"/>
      <c r="M423" s="11">
        <v>2022</v>
      </c>
      <c r="N423" s="11">
        <v>0.97</v>
      </c>
      <c r="O423" s="11"/>
      <c r="P423" s="12">
        <f t="shared" si="26"/>
        <v>1480.3984799999998</v>
      </c>
      <c r="Q423" s="51">
        <v>0.2</v>
      </c>
      <c r="R423" s="52">
        <v>0.14699999999999999</v>
      </c>
      <c r="S423" s="53">
        <f t="shared" si="28"/>
        <v>1010</v>
      </c>
      <c r="T423" s="12">
        <f t="shared" si="27"/>
        <v>841.66666666666674</v>
      </c>
    </row>
    <row r="424" spans="3:20" x14ac:dyDescent="0.25">
      <c r="C424" s="11">
        <v>418</v>
      </c>
      <c r="D424" s="9" t="s">
        <v>705</v>
      </c>
      <c r="E424" s="9" t="s">
        <v>17</v>
      </c>
      <c r="F424" s="9">
        <v>1</v>
      </c>
      <c r="G424" s="1">
        <v>44594</v>
      </c>
      <c r="H424" s="4">
        <v>865.32</v>
      </c>
      <c r="I424" s="11" t="s">
        <v>12</v>
      </c>
      <c r="J424" s="12"/>
      <c r="K424" s="12"/>
      <c r="L424" s="11"/>
      <c r="M424" s="11">
        <v>2022</v>
      </c>
      <c r="N424" s="11">
        <v>0.97</v>
      </c>
      <c r="O424" s="11"/>
      <c r="P424" s="12">
        <f t="shared" ref="P424:P453" si="29">H424*N424*1.2</f>
        <v>1007.23248</v>
      </c>
      <c r="Q424" s="51">
        <v>0.2</v>
      </c>
      <c r="R424" s="52">
        <v>0.14699999999999999</v>
      </c>
      <c r="S424" s="53">
        <f t="shared" si="28"/>
        <v>687</v>
      </c>
      <c r="T424" s="12">
        <f t="shared" si="27"/>
        <v>572.5</v>
      </c>
    </row>
    <row r="425" spans="3:20" x14ac:dyDescent="0.25">
      <c r="C425" s="11">
        <v>419</v>
      </c>
      <c r="D425" s="9" t="s">
        <v>706</v>
      </c>
      <c r="E425" s="9" t="s">
        <v>17</v>
      </c>
      <c r="F425" s="9">
        <v>8</v>
      </c>
      <c r="G425" s="1">
        <v>44594</v>
      </c>
      <c r="H425" s="4">
        <v>5238.3999999999996</v>
      </c>
      <c r="I425" s="11" t="s">
        <v>12</v>
      </c>
      <c r="J425" s="12"/>
      <c r="K425" s="12"/>
      <c r="L425" s="11"/>
      <c r="M425" s="11">
        <v>2022</v>
      </c>
      <c r="N425" s="11">
        <v>0.97</v>
      </c>
      <c r="O425" s="11"/>
      <c r="P425" s="12">
        <f t="shared" si="29"/>
        <v>6097.4975999999997</v>
      </c>
      <c r="Q425" s="51">
        <v>0.2</v>
      </c>
      <c r="R425" s="52">
        <v>0.14699999999999999</v>
      </c>
      <c r="S425" s="53">
        <f t="shared" si="28"/>
        <v>4161</v>
      </c>
      <c r="T425" s="12">
        <f t="shared" si="27"/>
        <v>3467.5</v>
      </c>
    </row>
    <row r="426" spans="3:20" x14ac:dyDescent="0.25">
      <c r="C426" s="11">
        <v>420</v>
      </c>
      <c r="D426" s="9" t="s">
        <v>707</v>
      </c>
      <c r="E426" s="9" t="s">
        <v>17</v>
      </c>
      <c r="F426" s="9">
        <v>6</v>
      </c>
      <c r="G426" s="1">
        <v>44594</v>
      </c>
      <c r="H426" s="4">
        <v>3156</v>
      </c>
      <c r="I426" s="11" t="s">
        <v>12</v>
      </c>
      <c r="J426" s="12"/>
      <c r="K426" s="12"/>
      <c r="L426" s="11"/>
      <c r="M426" s="11">
        <v>2022</v>
      </c>
      <c r="N426" s="11">
        <v>0.97</v>
      </c>
      <c r="O426" s="11"/>
      <c r="P426" s="12">
        <f t="shared" si="29"/>
        <v>3673.5839999999994</v>
      </c>
      <c r="Q426" s="51">
        <v>0.2</v>
      </c>
      <c r="R426" s="52">
        <v>0.14699999999999999</v>
      </c>
      <c r="S426" s="53">
        <f t="shared" si="28"/>
        <v>2507</v>
      </c>
      <c r="T426" s="12">
        <f t="shared" si="27"/>
        <v>2089.166666666667</v>
      </c>
    </row>
    <row r="427" spans="3:20" x14ac:dyDescent="0.25">
      <c r="C427" s="11">
        <v>421</v>
      </c>
      <c r="D427" s="9" t="s">
        <v>708</v>
      </c>
      <c r="E427" s="9" t="s">
        <v>17</v>
      </c>
      <c r="F427" s="9">
        <v>4</v>
      </c>
      <c r="G427" s="1">
        <v>44594</v>
      </c>
      <c r="H427" s="4">
        <v>646</v>
      </c>
      <c r="I427" s="11" t="s">
        <v>12</v>
      </c>
      <c r="J427" s="12"/>
      <c r="K427" s="12"/>
      <c r="L427" s="11"/>
      <c r="M427" s="11">
        <v>2022</v>
      </c>
      <c r="N427" s="11">
        <v>0.97</v>
      </c>
      <c r="O427" s="11"/>
      <c r="P427" s="12">
        <f t="shared" si="29"/>
        <v>751.94399999999996</v>
      </c>
      <c r="Q427" s="51">
        <v>0.2</v>
      </c>
      <c r="R427" s="52">
        <v>0.14699999999999999</v>
      </c>
      <c r="S427" s="53">
        <f t="shared" si="28"/>
        <v>513</v>
      </c>
      <c r="T427" s="12">
        <f t="shared" si="27"/>
        <v>427.5</v>
      </c>
    </row>
    <row r="428" spans="3:20" x14ac:dyDescent="0.25">
      <c r="C428" s="11">
        <v>422</v>
      </c>
      <c r="D428" s="9" t="s">
        <v>709</v>
      </c>
      <c r="E428" s="9" t="s">
        <v>17</v>
      </c>
      <c r="F428" s="9">
        <v>2</v>
      </c>
      <c r="G428" s="1">
        <v>44594</v>
      </c>
      <c r="H428" s="4">
        <v>778</v>
      </c>
      <c r="I428" s="11" t="s">
        <v>12</v>
      </c>
      <c r="J428" s="12"/>
      <c r="K428" s="12"/>
      <c r="L428" s="11"/>
      <c r="M428" s="11">
        <v>2022</v>
      </c>
      <c r="N428" s="11">
        <v>0.97</v>
      </c>
      <c r="O428" s="11"/>
      <c r="P428" s="12">
        <f t="shared" si="29"/>
        <v>905.59199999999998</v>
      </c>
      <c r="Q428" s="51">
        <v>0.2</v>
      </c>
      <c r="R428" s="52">
        <v>0.14699999999999999</v>
      </c>
      <c r="S428" s="53">
        <f t="shared" si="28"/>
        <v>618</v>
      </c>
      <c r="T428" s="12">
        <f t="shared" si="27"/>
        <v>515</v>
      </c>
    </row>
    <row r="429" spans="3:20" x14ac:dyDescent="0.25">
      <c r="C429" s="11">
        <v>423</v>
      </c>
      <c r="D429" s="9" t="s">
        <v>710</v>
      </c>
      <c r="E429" s="9" t="s">
        <v>17</v>
      </c>
      <c r="F429" s="9">
        <v>15</v>
      </c>
      <c r="G429" s="1">
        <v>44594</v>
      </c>
      <c r="H429" s="4">
        <v>9870</v>
      </c>
      <c r="I429" s="11" t="s">
        <v>12</v>
      </c>
      <c r="J429" s="12"/>
      <c r="K429" s="12"/>
      <c r="L429" s="11"/>
      <c r="M429" s="11">
        <v>2022</v>
      </c>
      <c r="N429" s="11">
        <v>0.97</v>
      </c>
      <c r="O429" s="11"/>
      <c r="P429" s="12">
        <f t="shared" si="29"/>
        <v>11488.679999999998</v>
      </c>
      <c r="Q429" s="51">
        <v>0.2</v>
      </c>
      <c r="R429" s="52">
        <v>0.14699999999999999</v>
      </c>
      <c r="S429" s="53">
        <f t="shared" si="28"/>
        <v>7840</v>
      </c>
      <c r="T429" s="12">
        <f t="shared" si="27"/>
        <v>6533.3333333333339</v>
      </c>
    </row>
    <row r="430" spans="3:20" x14ac:dyDescent="0.25">
      <c r="C430" s="11">
        <v>424</v>
      </c>
      <c r="D430" s="9" t="s">
        <v>711</v>
      </c>
      <c r="E430" s="9" t="s">
        <v>17</v>
      </c>
      <c r="F430" s="9">
        <v>27</v>
      </c>
      <c r="G430" s="1">
        <v>44594</v>
      </c>
      <c r="H430" s="4">
        <v>20412</v>
      </c>
      <c r="I430" s="11" t="s">
        <v>12</v>
      </c>
      <c r="J430" s="12"/>
      <c r="K430" s="12"/>
      <c r="L430" s="11"/>
      <c r="M430" s="11">
        <v>2022</v>
      </c>
      <c r="N430" s="11">
        <v>0.97</v>
      </c>
      <c r="O430" s="11"/>
      <c r="P430" s="12">
        <f t="shared" si="29"/>
        <v>23759.567999999999</v>
      </c>
      <c r="Q430" s="51">
        <v>0.2</v>
      </c>
      <c r="R430" s="52">
        <v>0.14699999999999999</v>
      </c>
      <c r="S430" s="53">
        <f t="shared" si="28"/>
        <v>16214</v>
      </c>
      <c r="T430" s="12">
        <f t="shared" si="27"/>
        <v>13511.666666666668</v>
      </c>
    </row>
    <row r="431" spans="3:20" x14ac:dyDescent="0.25">
      <c r="C431" s="11">
        <v>425</v>
      </c>
      <c r="D431" s="9" t="s">
        <v>712</v>
      </c>
      <c r="E431" s="9" t="s">
        <v>17</v>
      </c>
      <c r="F431" s="9">
        <v>11</v>
      </c>
      <c r="G431" s="1">
        <v>44594</v>
      </c>
      <c r="H431" s="4">
        <v>5195.3</v>
      </c>
      <c r="I431" s="11" t="s">
        <v>12</v>
      </c>
      <c r="J431" s="12"/>
      <c r="K431" s="12"/>
      <c r="L431" s="11"/>
      <c r="M431" s="11">
        <v>2022</v>
      </c>
      <c r="N431" s="11">
        <v>0.97</v>
      </c>
      <c r="O431" s="11"/>
      <c r="P431" s="12">
        <f t="shared" si="29"/>
        <v>6047.3291999999992</v>
      </c>
      <c r="Q431" s="51">
        <v>0.2</v>
      </c>
      <c r="R431" s="52">
        <v>0.14699999999999999</v>
      </c>
      <c r="S431" s="53">
        <f t="shared" si="28"/>
        <v>4127</v>
      </c>
      <c r="T431" s="12">
        <f t="shared" si="27"/>
        <v>3439.166666666667</v>
      </c>
    </row>
    <row r="432" spans="3:20" x14ac:dyDescent="0.25">
      <c r="C432" s="11">
        <v>426</v>
      </c>
      <c r="D432" s="9" t="s">
        <v>713</v>
      </c>
      <c r="E432" s="9" t="s">
        <v>17</v>
      </c>
      <c r="F432" s="9">
        <v>58</v>
      </c>
      <c r="G432" s="1">
        <v>44594</v>
      </c>
      <c r="H432" s="4">
        <v>36656</v>
      </c>
      <c r="I432" s="11" t="s">
        <v>12</v>
      </c>
      <c r="J432" s="12"/>
      <c r="K432" s="12"/>
      <c r="L432" s="11"/>
      <c r="M432" s="11">
        <v>2022</v>
      </c>
      <c r="N432" s="11">
        <v>0.97</v>
      </c>
      <c r="O432" s="11"/>
      <c r="P432" s="12">
        <f t="shared" si="29"/>
        <v>42667.583999999995</v>
      </c>
      <c r="Q432" s="51">
        <v>0.2</v>
      </c>
      <c r="R432" s="52">
        <v>0.14699999999999999</v>
      </c>
      <c r="S432" s="53">
        <f t="shared" si="28"/>
        <v>29116</v>
      </c>
      <c r="T432" s="12">
        <f t="shared" si="27"/>
        <v>24263.333333333336</v>
      </c>
    </row>
    <row r="433" spans="3:20" x14ac:dyDescent="0.25">
      <c r="C433" s="11">
        <v>427</v>
      </c>
      <c r="D433" s="9" t="s">
        <v>714</v>
      </c>
      <c r="E433" s="9" t="s">
        <v>17</v>
      </c>
      <c r="F433" s="9">
        <v>7</v>
      </c>
      <c r="G433" s="1">
        <v>44594</v>
      </c>
      <c r="H433" s="4">
        <v>5968.2</v>
      </c>
      <c r="I433" s="11" t="s">
        <v>12</v>
      </c>
      <c r="J433" s="12"/>
      <c r="K433" s="12"/>
      <c r="L433" s="11"/>
      <c r="M433" s="11">
        <v>2022</v>
      </c>
      <c r="N433" s="11">
        <v>0.97</v>
      </c>
      <c r="O433" s="11"/>
      <c r="P433" s="12">
        <f t="shared" si="29"/>
        <v>6946.9847999999993</v>
      </c>
      <c r="Q433" s="51">
        <v>0.2</v>
      </c>
      <c r="R433" s="52">
        <v>0.14699999999999999</v>
      </c>
      <c r="S433" s="53">
        <f t="shared" si="28"/>
        <v>4741</v>
      </c>
      <c r="T433" s="12">
        <f t="shared" si="27"/>
        <v>3950.8333333333335</v>
      </c>
    </row>
    <row r="434" spans="3:20" x14ac:dyDescent="0.25">
      <c r="C434" s="11">
        <v>428</v>
      </c>
      <c r="D434" s="9" t="s">
        <v>715</v>
      </c>
      <c r="E434" s="9" t="s">
        <v>17</v>
      </c>
      <c r="F434" s="9">
        <v>2</v>
      </c>
      <c r="G434" s="1">
        <v>44594</v>
      </c>
      <c r="H434" s="4">
        <v>9870</v>
      </c>
      <c r="I434" s="11" t="s">
        <v>12</v>
      </c>
      <c r="J434" s="12"/>
      <c r="K434" s="12"/>
      <c r="L434" s="11"/>
      <c r="M434" s="11">
        <v>2022</v>
      </c>
      <c r="N434" s="11">
        <v>0.97</v>
      </c>
      <c r="O434" s="11"/>
      <c r="P434" s="12">
        <f t="shared" si="29"/>
        <v>11488.679999999998</v>
      </c>
      <c r="Q434" s="51">
        <v>0.2</v>
      </c>
      <c r="R434" s="52">
        <v>0.14699999999999999</v>
      </c>
      <c r="S434" s="53">
        <f t="shared" si="28"/>
        <v>7840</v>
      </c>
      <c r="T434" s="12">
        <f t="shared" si="27"/>
        <v>6533.3333333333339</v>
      </c>
    </row>
    <row r="435" spans="3:20" x14ac:dyDescent="0.25">
      <c r="C435" s="11">
        <v>429</v>
      </c>
      <c r="D435" s="9" t="s">
        <v>716</v>
      </c>
      <c r="E435" s="9" t="s">
        <v>17</v>
      </c>
      <c r="F435" s="9">
        <v>11</v>
      </c>
      <c r="G435" s="1">
        <v>44594</v>
      </c>
      <c r="H435" s="4">
        <v>4990.7</v>
      </c>
      <c r="I435" s="11" t="s">
        <v>12</v>
      </c>
      <c r="J435" s="12"/>
      <c r="K435" s="12"/>
      <c r="L435" s="11"/>
      <c r="M435" s="11">
        <v>2022</v>
      </c>
      <c r="N435" s="11">
        <v>0.97</v>
      </c>
      <c r="O435" s="11"/>
      <c r="P435" s="12">
        <f t="shared" si="29"/>
        <v>5809.1747999999989</v>
      </c>
      <c r="Q435" s="51">
        <v>0.2</v>
      </c>
      <c r="R435" s="52">
        <v>0.14699999999999999</v>
      </c>
      <c r="S435" s="53">
        <f t="shared" si="28"/>
        <v>3964</v>
      </c>
      <c r="T435" s="12">
        <f t="shared" si="27"/>
        <v>3303.3333333333335</v>
      </c>
    </row>
    <row r="436" spans="3:20" x14ac:dyDescent="0.25">
      <c r="C436" s="11">
        <v>430</v>
      </c>
      <c r="D436" s="9" t="s">
        <v>717</v>
      </c>
      <c r="E436" s="9" t="s">
        <v>17</v>
      </c>
      <c r="F436" s="9">
        <v>4</v>
      </c>
      <c r="G436" s="1">
        <v>44594</v>
      </c>
      <c r="H436" s="4">
        <v>2854</v>
      </c>
      <c r="I436" s="11" t="s">
        <v>12</v>
      </c>
      <c r="J436" s="12"/>
      <c r="K436" s="12"/>
      <c r="L436" s="11"/>
      <c r="M436" s="11">
        <v>2022</v>
      </c>
      <c r="N436" s="11">
        <v>0.97</v>
      </c>
      <c r="O436" s="11"/>
      <c r="P436" s="12">
        <f t="shared" si="29"/>
        <v>3322.056</v>
      </c>
      <c r="Q436" s="51">
        <v>0.2</v>
      </c>
      <c r="R436" s="52">
        <v>0.14699999999999999</v>
      </c>
      <c r="S436" s="53">
        <f t="shared" si="28"/>
        <v>2267</v>
      </c>
      <c r="T436" s="12">
        <f t="shared" si="27"/>
        <v>1889.1666666666667</v>
      </c>
    </row>
    <row r="437" spans="3:20" x14ac:dyDescent="0.25">
      <c r="C437" s="11">
        <v>431</v>
      </c>
      <c r="D437" s="9" t="s">
        <v>718</v>
      </c>
      <c r="E437" s="9" t="s">
        <v>17</v>
      </c>
      <c r="F437" s="9">
        <v>1</v>
      </c>
      <c r="G437" s="1">
        <v>44594</v>
      </c>
      <c r="H437" s="4">
        <v>785</v>
      </c>
      <c r="I437" s="11" t="s">
        <v>12</v>
      </c>
      <c r="J437" s="12"/>
      <c r="K437" s="12"/>
      <c r="L437" s="11"/>
      <c r="M437" s="11">
        <v>2022</v>
      </c>
      <c r="N437" s="11">
        <v>0.97</v>
      </c>
      <c r="O437" s="11"/>
      <c r="P437" s="12">
        <f t="shared" si="29"/>
        <v>913.7399999999999</v>
      </c>
      <c r="Q437" s="51">
        <v>0.2</v>
      </c>
      <c r="R437" s="52">
        <v>0.14699999999999999</v>
      </c>
      <c r="S437" s="53">
        <f t="shared" si="28"/>
        <v>624</v>
      </c>
      <c r="T437" s="12">
        <f t="shared" si="27"/>
        <v>520</v>
      </c>
    </row>
    <row r="438" spans="3:20" x14ac:dyDescent="0.25">
      <c r="C438" s="11">
        <v>432</v>
      </c>
      <c r="D438" s="9" t="s">
        <v>719</v>
      </c>
      <c r="E438" s="9" t="s">
        <v>17</v>
      </c>
      <c r="F438" s="9">
        <v>4</v>
      </c>
      <c r="G438" s="1">
        <v>44594</v>
      </c>
      <c r="H438" s="4">
        <v>3586</v>
      </c>
      <c r="I438" s="11" t="s">
        <v>12</v>
      </c>
      <c r="J438" s="12"/>
      <c r="K438" s="12"/>
      <c r="L438" s="11"/>
      <c r="M438" s="11">
        <v>2022</v>
      </c>
      <c r="N438" s="11">
        <v>0.97</v>
      </c>
      <c r="O438" s="11"/>
      <c r="P438" s="12">
        <f t="shared" si="29"/>
        <v>4174.1040000000003</v>
      </c>
      <c r="Q438" s="51">
        <v>0.2</v>
      </c>
      <c r="R438" s="52">
        <v>0.14699999999999999</v>
      </c>
      <c r="S438" s="53">
        <f t="shared" si="28"/>
        <v>2848</v>
      </c>
      <c r="T438" s="12">
        <f t="shared" si="27"/>
        <v>2373.3333333333335</v>
      </c>
    </row>
    <row r="439" spans="3:20" x14ac:dyDescent="0.25">
      <c r="C439" s="11">
        <v>433</v>
      </c>
      <c r="D439" s="9" t="s">
        <v>720</v>
      </c>
      <c r="E439" s="9" t="s">
        <v>17</v>
      </c>
      <c r="F439" s="9">
        <v>1</v>
      </c>
      <c r="G439" s="1">
        <v>44594</v>
      </c>
      <c r="H439" s="4">
        <v>338.85</v>
      </c>
      <c r="I439" s="11" t="s">
        <v>12</v>
      </c>
      <c r="J439" s="12"/>
      <c r="K439" s="12"/>
      <c r="L439" s="11"/>
      <c r="M439" s="11">
        <v>2022</v>
      </c>
      <c r="N439" s="11">
        <v>0.97</v>
      </c>
      <c r="O439" s="11"/>
      <c r="P439" s="12">
        <f t="shared" si="29"/>
        <v>394.42140000000001</v>
      </c>
      <c r="Q439" s="51">
        <v>0.2</v>
      </c>
      <c r="R439" s="52">
        <v>0.14699999999999999</v>
      </c>
      <c r="S439" s="53">
        <f t="shared" si="28"/>
        <v>269</v>
      </c>
      <c r="T439" s="12">
        <f t="shared" si="27"/>
        <v>224.16666666666669</v>
      </c>
    </row>
    <row r="440" spans="3:20" x14ac:dyDescent="0.25">
      <c r="C440" s="11">
        <v>434</v>
      </c>
      <c r="D440" s="9" t="s">
        <v>721</v>
      </c>
      <c r="E440" s="9" t="s">
        <v>17</v>
      </c>
      <c r="F440" s="9">
        <v>1</v>
      </c>
      <c r="G440" s="1">
        <v>44594</v>
      </c>
      <c r="H440" s="4">
        <v>1258</v>
      </c>
      <c r="I440" s="11" t="s">
        <v>12</v>
      </c>
      <c r="J440" s="12"/>
      <c r="K440" s="12"/>
      <c r="L440" s="11"/>
      <c r="M440" s="11">
        <v>2022</v>
      </c>
      <c r="N440" s="11">
        <v>0.97</v>
      </c>
      <c r="O440" s="11"/>
      <c r="P440" s="12">
        <f t="shared" si="29"/>
        <v>1464.3119999999999</v>
      </c>
      <c r="Q440" s="51">
        <v>0.2</v>
      </c>
      <c r="R440" s="52">
        <v>0.14699999999999999</v>
      </c>
      <c r="S440" s="53">
        <f t="shared" si="28"/>
        <v>999</v>
      </c>
      <c r="T440" s="12">
        <f t="shared" si="27"/>
        <v>832.5</v>
      </c>
    </row>
    <row r="441" spans="3:20" x14ac:dyDescent="0.25">
      <c r="C441" s="11">
        <v>435</v>
      </c>
      <c r="D441" s="9" t="s">
        <v>722</v>
      </c>
      <c r="E441" s="9" t="s">
        <v>17</v>
      </c>
      <c r="F441" s="9">
        <v>4</v>
      </c>
      <c r="G441" s="1">
        <v>44594</v>
      </c>
      <c r="H441" s="4">
        <v>3916</v>
      </c>
      <c r="I441" s="11" t="s">
        <v>12</v>
      </c>
      <c r="J441" s="12"/>
      <c r="K441" s="12"/>
      <c r="L441" s="11"/>
      <c r="M441" s="11">
        <v>2022</v>
      </c>
      <c r="N441" s="11">
        <v>0.97</v>
      </c>
      <c r="O441" s="11"/>
      <c r="P441" s="12">
        <f t="shared" si="29"/>
        <v>4558.2240000000002</v>
      </c>
      <c r="Q441" s="51">
        <v>0.2</v>
      </c>
      <c r="R441" s="52">
        <v>0.14699999999999999</v>
      </c>
      <c r="S441" s="53">
        <f t="shared" si="28"/>
        <v>3111</v>
      </c>
      <c r="T441" s="12">
        <f t="shared" si="27"/>
        <v>2592.5</v>
      </c>
    </row>
    <row r="442" spans="3:20" x14ac:dyDescent="0.25">
      <c r="C442" s="11">
        <v>436</v>
      </c>
      <c r="D442" s="9" t="s">
        <v>723</v>
      </c>
      <c r="E442" s="9" t="s">
        <v>17</v>
      </c>
      <c r="F442" s="9">
        <v>1</v>
      </c>
      <c r="G442" s="1">
        <v>44594</v>
      </c>
      <c r="H442" s="4">
        <v>836</v>
      </c>
      <c r="I442" s="11" t="s">
        <v>12</v>
      </c>
      <c r="J442" s="12"/>
      <c r="K442" s="12"/>
      <c r="L442" s="11"/>
      <c r="M442" s="11">
        <v>2022</v>
      </c>
      <c r="N442" s="11">
        <v>0.97</v>
      </c>
      <c r="O442" s="11"/>
      <c r="P442" s="12">
        <f t="shared" si="29"/>
        <v>973.10399999999993</v>
      </c>
      <c r="Q442" s="51">
        <v>0.2</v>
      </c>
      <c r="R442" s="52">
        <v>0.14699999999999999</v>
      </c>
      <c r="S442" s="53">
        <f t="shared" si="28"/>
        <v>664</v>
      </c>
      <c r="T442" s="12">
        <f t="shared" si="27"/>
        <v>553.33333333333337</v>
      </c>
    </row>
    <row r="443" spans="3:20" x14ac:dyDescent="0.25">
      <c r="C443" s="11">
        <v>437</v>
      </c>
      <c r="D443" s="9" t="s">
        <v>724</v>
      </c>
      <c r="E443" s="9" t="s">
        <v>17</v>
      </c>
      <c r="F443" s="9">
        <v>2</v>
      </c>
      <c r="G443" s="1">
        <v>44594</v>
      </c>
      <c r="H443" s="4">
        <v>2325.3200000000002</v>
      </c>
      <c r="I443" s="11" t="s">
        <v>12</v>
      </c>
      <c r="J443" s="12"/>
      <c r="K443" s="12"/>
      <c r="L443" s="11"/>
      <c r="M443" s="11">
        <v>2022</v>
      </c>
      <c r="N443" s="11">
        <v>0.97</v>
      </c>
      <c r="O443" s="11"/>
      <c r="P443" s="12">
        <f t="shared" si="29"/>
        <v>2706.6724800000002</v>
      </c>
      <c r="Q443" s="51">
        <v>0.2</v>
      </c>
      <c r="R443" s="52">
        <v>0.14699999999999999</v>
      </c>
      <c r="S443" s="53">
        <f t="shared" si="28"/>
        <v>1847</v>
      </c>
      <c r="T443" s="12">
        <f t="shared" si="27"/>
        <v>1539.1666666666667</v>
      </c>
    </row>
    <row r="444" spans="3:20" x14ac:dyDescent="0.25">
      <c r="C444" s="11">
        <v>438</v>
      </c>
      <c r="D444" s="9" t="s">
        <v>725</v>
      </c>
      <c r="E444" s="9" t="s">
        <v>17</v>
      </c>
      <c r="F444" s="9">
        <v>2</v>
      </c>
      <c r="G444" s="1">
        <v>44594</v>
      </c>
      <c r="H444" s="4">
        <v>3412.1</v>
      </c>
      <c r="I444" s="11" t="s">
        <v>12</v>
      </c>
      <c r="J444" s="12"/>
      <c r="K444" s="12"/>
      <c r="L444" s="11"/>
      <c r="M444" s="11">
        <v>2022</v>
      </c>
      <c r="N444" s="11">
        <v>0.97</v>
      </c>
      <c r="O444" s="11"/>
      <c r="P444" s="12">
        <f t="shared" si="29"/>
        <v>3971.6843999999992</v>
      </c>
      <c r="Q444" s="51">
        <v>0.2</v>
      </c>
      <c r="R444" s="52">
        <v>0.14699999999999999</v>
      </c>
      <c r="S444" s="53">
        <f t="shared" si="28"/>
        <v>2710</v>
      </c>
      <c r="T444" s="12">
        <f t="shared" si="27"/>
        <v>2258.3333333333335</v>
      </c>
    </row>
    <row r="445" spans="3:20" x14ac:dyDescent="0.25">
      <c r="C445" s="11">
        <v>439</v>
      </c>
      <c r="D445" s="9" t="s">
        <v>726</v>
      </c>
      <c r="E445" s="9" t="s">
        <v>17</v>
      </c>
      <c r="F445" s="9">
        <v>1</v>
      </c>
      <c r="G445" s="1">
        <v>44594</v>
      </c>
      <c r="H445" s="4">
        <v>1385</v>
      </c>
      <c r="I445" s="11" t="s">
        <v>12</v>
      </c>
      <c r="J445" s="12"/>
      <c r="K445" s="12"/>
      <c r="L445" s="11"/>
      <c r="M445" s="11">
        <v>2022</v>
      </c>
      <c r="N445" s="11">
        <v>0.97</v>
      </c>
      <c r="O445" s="11"/>
      <c r="P445" s="12">
        <f t="shared" si="29"/>
        <v>1612.14</v>
      </c>
      <c r="Q445" s="51">
        <v>0.2</v>
      </c>
      <c r="R445" s="52">
        <v>0.14699999999999999</v>
      </c>
      <c r="S445" s="53">
        <f t="shared" si="28"/>
        <v>1100</v>
      </c>
      <c r="T445" s="12">
        <f t="shared" si="27"/>
        <v>916.66666666666674</v>
      </c>
    </row>
    <row r="446" spans="3:20" x14ac:dyDescent="0.25">
      <c r="C446" s="11">
        <v>440</v>
      </c>
      <c r="D446" s="9" t="s">
        <v>727</v>
      </c>
      <c r="E446" s="9" t="s">
        <v>17</v>
      </c>
      <c r="F446" s="9">
        <v>2</v>
      </c>
      <c r="G446" s="1">
        <v>44594</v>
      </c>
      <c r="H446" s="4">
        <v>1444.66</v>
      </c>
      <c r="I446" s="11" t="s">
        <v>12</v>
      </c>
      <c r="J446" s="12"/>
      <c r="K446" s="12"/>
      <c r="L446" s="11"/>
      <c r="M446" s="11">
        <v>2022</v>
      </c>
      <c r="N446" s="11">
        <v>0.97</v>
      </c>
      <c r="O446" s="11"/>
      <c r="P446" s="12">
        <f t="shared" si="29"/>
        <v>1681.5842400000001</v>
      </c>
      <c r="Q446" s="51">
        <v>0.2</v>
      </c>
      <c r="R446" s="52">
        <v>0.14699999999999999</v>
      </c>
      <c r="S446" s="53">
        <f t="shared" si="28"/>
        <v>1148</v>
      </c>
      <c r="T446" s="12">
        <f t="shared" si="27"/>
        <v>956.66666666666674</v>
      </c>
    </row>
    <row r="447" spans="3:20" ht="24" x14ac:dyDescent="0.25">
      <c r="C447" s="11">
        <v>441</v>
      </c>
      <c r="D447" s="9" t="s">
        <v>728</v>
      </c>
      <c r="E447" s="9" t="s">
        <v>17</v>
      </c>
      <c r="F447" s="9">
        <v>1</v>
      </c>
      <c r="G447" s="1">
        <v>44594</v>
      </c>
      <c r="H447" s="4">
        <v>763.2</v>
      </c>
      <c r="I447" s="11" t="s">
        <v>12</v>
      </c>
      <c r="J447" s="12"/>
      <c r="K447" s="12"/>
      <c r="L447" s="11"/>
      <c r="M447" s="11">
        <v>2022</v>
      </c>
      <c r="N447" s="11">
        <v>0.97</v>
      </c>
      <c r="O447" s="11"/>
      <c r="P447" s="12">
        <f t="shared" si="29"/>
        <v>888.36479999999995</v>
      </c>
      <c r="Q447" s="51">
        <v>0.2</v>
      </c>
      <c r="R447" s="52">
        <v>0.14699999999999999</v>
      </c>
      <c r="S447" s="53">
        <f t="shared" si="28"/>
        <v>606</v>
      </c>
      <c r="T447" s="12">
        <f t="shared" si="27"/>
        <v>505</v>
      </c>
    </row>
    <row r="448" spans="3:20" ht="24" x14ac:dyDescent="0.25">
      <c r="C448" s="11">
        <v>442</v>
      </c>
      <c r="D448" s="9" t="s">
        <v>729</v>
      </c>
      <c r="E448" s="9" t="s">
        <v>17</v>
      </c>
      <c r="F448" s="9">
        <v>1</v>
      </c>
      <c r="G448" s="1">
        <v>44594</v>
      </c>
      <c r="H448" s="4">
        <v>206383</v>
      </c>
      <c r="I448" s="11" t="s">
        <v>12</v>
      </c>
      <c r="J448" s="12"/>
      <c r="K448" s="12"/>
      <c r="L448" s="11"/>
      <c r="M448" s="11">
        <v>2022</v>
      </c>
      <c r="N448" s="11">
        <v>0.97</v>
      </c>
      <c r="O448" s="11"/>
      <c r="P448" s="12">
        <f t="shared" si="29"/>
        <v>240229.81199999998</v>
      </c>
      <c r="Q448" s="51">
        <v>0.2</v>
      </c>
      <c r="R448" s="52">
        <v>0.14699999999999999</v>
      </c>
      <c r="S448" s="53">
        <f t="shared" si="28"/>
        <v>163933</v>
      </c>
      <c r="T448" s="12">
        <f t="shared" si="27"/>
        <v>136610.83333333334</v>
      </c>
    </row>
    <row r="449" spans="3:20" x14ac:dyDescent="0.25">
      <c r="C449" s="11">
        <v>443</v>
      </c>
      <c r="D449" s="9" t="s">
        <v>730</v>
      </c>
      <c r="E449" s="9" t="s">
        <v>17</v>
      </c>
      <c r="F449" s="9">
        <v>1</v>
      </c>
      <c r="G449" s="1">
        <v>44594</v>
      </c>
      <c r="H449" s="4">
        <v>2640</v>
      </c>
      <c r="I449" s="11" t="s">
        <v>12</v>
      </c>
      <c r="J449" s="12"/>
      <c r="K449" s="12"/>
      <c r="L449" s="11"/>
      <c r="M449" s="11">
        <v>2022</v>
      </c>
      <c r="N449" s="11">
        <v>0.97</v>
      </c>
      <c r="O449" s="11"/>
      <c r="P449" s="12">
        <f t="shared" si="29"/>
        <v>3072.9599999999996</v>
      </c>
      <c r="Q449" s="51">
        <v>0.2</v>
      </c>
      <c r="R449" s="52">
        <v>0.14699999999999999</v>
      </c>
      <c r="S449" s="53">
        <f t="shared" si="28"/>
        <v>2097</v>
      </c>
      <c r="T449" s="12">
        <f t="shared" si="27"/>
        <v>1747.5</v>
      </c>
    </row>
    <row r="450" spans="3:20" x14ac:dyDescent="0.25">
      <c r="C450" s="11">
        <v>444</v>
      </c>
      <c r="D450" s="9" t="s">
        <v>731</v>
      </c>
      <c r="E450" s="9" t="s">
        <v>17</v>
      </c>
      <c r="F450" s="9">
        <v>2</v>
      </c>
      <c r="G450" s="1">
        <v>44594</v>
      </c>
      <c r="H450" s="4">
        <v>1482.37</v>
      </c>
      <c r="I450" s="11" t="s">
        <v>12</v>
      </c>
      <c r="J450" s="12"/>
      <c r="K450" s="12"/>
      <c r="L450" s="11"/>
      <c r="M450" s="11">
        <v>2022</v>
      </c>
      <c r="N450" s="11">
        <v>0.97</v>
      </c>
      <c r="O450" s="11"/>
      <c r="P450" s="12">
        <f t="shared" si="29"/>
        <v>1725.4786799999999</v>
      </c>
      <c r="Q450" s="51">
        <v>0.2</v>
      </c>
      <c r="R450" s="52">
        <v>0.14699999999999999</v>
      </c>
      <c r="S450" s="53">
        <f t="shared" si="28"/>
        <v>1177</v>
      </c>
      <c r="T450" s="12">
        <f t="shared" si="27"/>
        <v>980.83333333333337</v>
      </c>
    </row>
    <row r="451" spans="3:20" x14ac:dyDescent="0.25">
      <c r="C451" s="11">
        <v>445</v>
      </c>
      <c r="D451" s="9" t="s">
        <v>732</v>
      </c>
      <c r="E451" s="9" t="s">
        <v>17</v>
      </c>
      <c r="F451" s="9">
        <v>1</v>
      </c>
      <c r="G451" s="1">
        <v>44594</v>
      </c>
      <c r="H451" s="4">
        <v>452</v>
      </c>
      <c r="I451" s="11" t="s">
        <v>12</v>
      </c>
      <c r="J451" s="12"/>
      <c r="K451" s="12"/>
      <c r="L451" s="11"/>
      <c r="M451" s="11">
        <v>2022</v>
      </c>
      <c r="N451" s="11">
        <v>0.97</v>
      </c>
      <c r="O451" s="11"/>
      <c r="P451" s="12">
        <f t="shared" si="29"/>
        <v>526.12799999999993</v>
      </c>
      <c r="Q451" s="51">
        <v>0.2</v>
      </c>
      <c r="R451" s="52">
        <v>0.14699999999999999</v>
      </c>
      <c r="S451" s="53">
        <f t="shared" si="28"/>
        <v>359</v>
      </c>
      <c r="T451" s="12">
        <f t="shared" si="27"/>
        <v>299.16666666666669</v>
      </c>
    </row>
    <row r="452" spans="3:20" x14ac:dyDescent="0.25">
      <c r="C452" s="11">
        <v>446</v>
      </c>
      <c r="D452" s="9" t="s">
        <v>733</v>
      </c>
      <c r="E452" s="9" t="s">
        <v>17</v>
      </c>
      <c r="F452" s="9">
        <v>18</v>
      </c>
      <c r="G452" s="1">
        <v>44594</v>
      </c>
      <c r="H452" s="4">
        <v>570.6</v>
      </c>
      <c r="I452" s="11" t="s">
        <v>12</v>
      </c>
      <c r="J452" s="12"/>
      <c r="K452" s="12"/>
      <c r="L452" s="11"/>
      <c r="M452" s="11">
        <v>2022</v>
      </c>
      <c r="N452" s="11">
        <v>0.97</v>
      </c>
      <c r="O452" s="11"/>
      <c r="P452" s="12">
        <f t="shared" si="29"/>
        <v>664.1783999999999</v>
      </c>
      <c r="Q452" s="51">
        <v>0.2</v>
      </c>
      <c r="R452" s="52">
        <v>0.14699999999999999</v>
      </c>
      <c r="S452" s="53">
        <f t="shared" si="28"/>
        <v>453</v>
      </c>
      <c r="T452" s="12">
        <f t="shared" si="27"/>
        <v>377.5</v>
      </c>
    </row>
    <row r="453" spans="3:20" ht="24" x14ac:dyDescent="0.25">
      <c r="C453" s="11">
        <v>447</v>
      </c>
      <c r="D453" s="9" t="s">
        <v>734</v>
      </c>
      <c r="E453" s="9" t="s">
        <v>17</v>
      </c>
      <c r="F453" s="9">
        <v>20</v>
      </c>
      <c r="G453" s="1">
        <v>44594</v>
      </c>
      <c r="H453" s="4">
        <v>634</v>
      </c>
      <c r="I453" s="11" t="s">
        <v>12</v>
      </c>
      <c r="J453" s="12"/>
      <c r="K453" s="12"/>
      <c r="L453" s="11"/>
      <c r="M453" s="11">
        <v>2022</v>
      </c>
      <c r="N453" s="11">
        <v>0.97</v>
      </c>
      <c r="O453" s="11"/>
      <c r="P453" s="12">
        <f t="shared" si="29"/>
        <v>737.976</v>
      </c>
      <c r="Q453" s="51">
        <v>0.2</v>
      </c>
      <c r="R453" s="52">
        <v>0.14699999999999999</v>
      </c>
      <c r="S453" s="53">
        <f t="shared" si="28"/>
        <v>504</v>
      </c>
      <c r="T453" s="12">
        <f t="shared" si="27"/>
        <v>420</v>
      </c>
    </row>
    <row r="454" spans="3:20" ht="36" x14ac:dyDescent="0.25">
      <c r="C454" s="11">
        <v>448</v>
      </c>
      <c r="D454" s="9" t="s">
        <v>735</v>
      </c>
      <c r="E454" s="9" t="s">
        <v>17</v>
      </c>
      <c r="F454" s="9">
        <v>9</v>
      </c>
      <c r="G454" s="1">
        <v>44594</v>
      </c>
      <c r="H454" s="4">
        <v>15725.07</v>
      </c>
      <c r="I454" s="11" t="s">
        <v>12</v>
      </c>
      <c r="J454" s="12">
        <v>4640.88</v>
      </c>
      <c r="K454" s="11"/>
      <c r="L454" s="11" t="s">
        <v>2111</v>
      </c>
      <c r="M454" s="11"/>
      <c r="N454" s="11"/>
      <c r="O454" s="12">
        <f t="shared" ref="O454:O455" si="30">J454</f>
        <v>4640.88</v>
      </c>
      <c r="P454" s="12">
        <f t="shared" ref="P454:P455" si="31">O454*F454</f>
        <v>41767.919999999998</v>
      </c>
      <c r="Q454" s="51">
        <v>0.2</v>
      </c>
      <c r="R454" s="52">
        <v>0.14699999999999999</v>
      </c>
      <c r="S454" s="53">
        <f t="shared" si="28"/>
        <v>28502</v>
      </c>
      <c r="T454" s="12">
        <f t="shared" si="27"/>
        <v>23751.666666666668</v>
      </c>
    </row>
    <row r="455" spans="3:20" ht="24" x14ac:dyDescent="0.25">
      <c r="C455" s="11">
        <v>449</v>
      </c>
      <c r="D455" s="9" t="s">
        <v>736</v>
      </c>
      <c r="E455" s="9" t="s">
        <v>17</v>
      </c>
      <c r="F455" s="9">
        <v>17</v>
      </c>
      <c r="G455" s="1">
        <v>44594</v>
      </c>
      <c r="H455" s="4">
        <v>92566.87</v>
      </c>
      <c r="I455" s="11" t="s">
        <v>12</v>
      </c>
      <c r="J455" s="12">
        <v>5219.7</v>
      </c>
      <c r="K455" s="11"/>
      <c r="L455" s="11" t="s">
        <v>2112</v>
      </c>
      <c r="M455" s="11"/>
      <c r="N455" s="11"/>
      <c r="O455" s="12">
        <f t="shared" si="30"/>
        <v>5219.7</v>
      </c>
      <c r="P455" s="12">
        <f t="shared" si="31"/>
        <v>88734.9</v>
      </c>
      <c r="Q455" s="51">
        <v>0.2</v>
      </c>
      <c r="R455" s="52">
        <v>0.14699999999999999</v>
      </c>
      <c r="S455" s="53">
        <f t="shared" si="28"/>
        <v>60553</v>
      </c>
      <c r="T455" s="12">
        <f t="shared" si="27"/>
        <v>50460.833333333336</v>
      </c>
    </row>
    <row r="456" spans="3:20" x14ac:dyDescent="0.25">
      <c r="C456" s="11">
        <v>450</v>
      </c>
      <c r="D456" s="9" t="s">
        <v>737</v>
      </c>
      <c r="E456" s="9" t="s">
        <v>17</v>
      </c>
      <c r="F456" s="9">
        <v>4</v>
      </c>
      <c r="G456" s="1">
        <v>44594</v>
      </c>
      <c r="H456" s="4">
        <v>7373</v>
      </c>
      <c r="I456" s="11" t="s">
        <v>12</v>
      </c>
      <c r="J456" s="12"/>
      <c r="K456" s="12"/>
      <c r="L456" s="11"/>
      <c r="M456" s="11">
        <v>2022</v>
      </c>
      <c r="N456" s="11">
        <v>0.97</v>
      </c>
      <c r="O456" s="11"/>
      <c r="P456" s="12">
        <f>H456*N456*1.2</f>
        <v>8582.1719999999987</v>
      </c>
      <c r="Q456" s="51">
        <v>0.2</v>
      </c>
      <c r="R456" s="52">
        <v>0.14699999999999999</v>
      </c>
      <c r="S456" s="53">
        <f t="shared" si="28"/>
        <v>5856</v>
      </c>
      <c r="T456" s="12">
        <f t="shared" ref="T456:T519" si="32">S456/1.2</f>
        <v>4880</v>
      </c>
    </row>
    <row r="457" spans="3:20" ht="24" x14ac:dyDescent="0.25">
      <c r="C457" s="11">
        <v>451</v>
      </c>
      <c r="D457" s="9" t="s">
        <v>738</v>
      </c>
      <c r="E457" s="9" t="s">
        <v>17</v>
      </c>
      <c r="F457" s="9">
        <v>14</v>
      </c>
      <c r="G457" s="1">
        <v>44594</v>
      </c>
      <c r="H457" s="4">
        <v>26817</v>
      </c>
      <c r="I457" s="11" t="s">
        <v>12</v>
      </c>
      <c r="J457" s="12">
        <v>5219.7</v>
      </c>
      <c r="K457" s="11"/>
      <c r="L457" s="11" t="s">
        <v>2112</v>
      </c>
      <c r="M457" s="11"/>
      <c r="N457" s="11"/>
      <c r="O457" s="12">
        <f t="shared" ref="O457:O517" si="33">J457</f>
        <v>5219.7</v>
      </c>
      <c r="P457" s="12">
        <f t="shared" ref="P457:P517" si="34">O457*F457</f>
        <v>73075.8</v>
      </c>
      <c r="Q457" s="51">
        <v>0.2</v>
      </c>
      <c r="R457" s="52">
        <v>0.14699999999999999</v>
      </c>
      <c r="S457" s="53">
        <f t="shared" si="28"/>
        <v>49867</v>
      </c>
      <c r="T457" s="12">
        <f t="shared" si="32"/>
        <v>41555.833333333336</v>
      </c>
    </row>
    <row r="458" spans="3:20" x14ac:dyDescent="0.25">
      <c r="C458" s="11">
        <v>452</v>
      </c>
      <c r="D458" s="9" t="s">
        <v>739</v>
      </c>
      <c r="E458" s="9" t="s">
        <v>17</v>
      </c>
      <c r="F458" s="9">
        <v>8</v>
      </c>
      <c r="G458" s="1">
        <v>44594</v>
      </c>
      <c r="H458" s="4">
        <v>3492.4</v>
      </c>
      <c r="I458" s="11" t="s">
        <v>12</v>
      </c>
      <c r="J458" s="12"/>
      <c r="K458" s="12"/>
      <c r="L458" s="11"/>
      <c r="M458" s="11">
        <v>2022</v>
      </c>
      <c r="N458" s="11">
        <v>0.97</v>
      </c>
      <c r="O458" s="11"/>
      <c r="P458" s="12">
        <f t="shared" ref="P458:P489" si="35">H458*N458*1.2</f>
        <v>4065.1536000000001</v>
      </c>
      <c r="Q458" s="51">
        <v>0.2</v>
      </c>
      <c r="R458" s="52">
        <v>0.14699999999999999</v>
      </c>
      <c r="S458" s="53">
        <f t="shared" si="28"/>
        <v>2774</v>
      </c>
      <c r="T458" s="12">
        <f t="shared" si="32"/>
        <v>2311.666666666667</v>
      </c>
    </row>
    <row r="459" spans="3:20" x14ac:dyDescent="0.25">
      <c r="C459" s="11">
        <v>453</v>
      </c>
      <c r="D459" s="9" t="s">
        <v>740</v>
      </c>
      <c r="E459" s="9" t="s">
        <v>17</v>
      </c>
      <c r="F459" s="9">
        <v>22</v>
      </c>
      <c r="G459" s="1">
        <v>44594</v>
      </c>
      <c r="H459" s="4">
        <v>13053.26</v>
      </c>
      <c r="I459" s="11" t="s">
        <v>12</v>
      </c>
      <c r="J459" s="12"/>
      <c r="K459" s="12"/>
      <c r="L459" s="11"/>
      <c r="M459" s="11">
        <v>2022</v>
      </c>
      <c r="N459" s="11">
        <v>0.97</v>
      </c>
      <c r="O459" s="11"/>
      <c r="P459" s="12">
        <f t="shared" si="35"/>
        <v>15193.994640000001</v>
      </c>
      <c r="Q459" s="51">
        <v>0.2</v>
      </c>
      <c r="R459" s="52">
        <v>0.14699999999999999</v>
      </c>
      <c r="S459" s="53">
        <f t="shared" si="28"/>
        <v>10368</v>
      </c>
      <c r="T459" s="12">
        <f t="shared" si="32"/>
        <v>8640</v>
      </c>
    </row>
    <row r="460" spans="3:20" x14ac:dyDescent="0.25">
      <c r="C460" s="11">
        <v>454</v>
      </c>
      <c r="D460" s="9" t="s">
        <v>741</v>
      </c>
      <c r="E460" s="9" t="s">
        <v>17</v>
      </c>
      <c r="F460" s="9">
        <v>1</v>
      </c>
      <c r="G460" s="1">
        <v>44594</v>
      </c>
      <c r="H460" s="4">
        <v>2396.33</v>
      </c>
      <c r="I460" s="11" t="s">
        <v>12</v>
      </c>
      <c r="J460" s="12"/>
      <c r="K460" s="12"/>
      <c r="L460" s="11"/>
      <c r="M460" s="11">
        <v>2022</v>
      </c>
      <c r="N460" s="11">
        <v>0.97</v>
      </c>
      <c r="O460" s="11"/>
      <c r="P460" s="12">
        <f t="shared" si="35"/>
        <v>2789.3281199999997</v>
      </c>
      <c r="Q460" s="51">
        <v>0.2</v>
      </c>
      <c r="R460" s="52">
        <v>0.14699999999999999</v>
      </c>
      <c r="S460" s="53">
        <f t="shared" si="28"/>
        <v>1903</v>
      </c>
      <c r="T460" s="12">
        <f t="shared" si="32"/>
        <v>1585.8333333333335</v>
      </c>
    </row>
    <row r="461" spans="3:20" x14ac:dyDescent="0.25">
      <c r="C461" s="11">
        <v>455</v>
      </c>
      <c r="D461" s="9" t="s">
        <v>742</v>
      </c>
      <c r="E461" s="9" t="s">
        <v>17</v>
      </c>
      <c r="F461" s="9">
        <v>9</v>
      </c>
      <c r="G461" s="1">
        <v>44594</v>
      </c>
      <c r="H461" s="4">
        <v>16727.400000000001</v>
      </c>
      <c r="I461" s="11" t="s">
        <v>12</v>
      </c>
      <c r="J461" s="12"/>
      <c r="K461" s="12"/>
      <c r="L461" s="11"/>
      <c r="M461" s="11">
        <v>2022</v>
      </c>
      <c r="N461" s="11">
        <v>0.97</v>
      </c>
      <c r="O461" s="11"/>
      <c r="P461" s="12">
        <f t="shared" si="35"/>
        <v>19470.693600000002</v>
      </c>
      <c r="Q461" s="51">
        <v>0.2</v>
      </c>
      <c r="R461" s="52">
        <v>0.14699999999999999</v>
      </c>
      <c r="S461" s="53">
        <f t="shared" si="28"/>
        <v>13287</v>
      </c>
      <c r="T461" s="12">
        <f t="shared" si="32"/>
        <v>11072.5</v>
      </c>
    </row>
    <row r="462" spans="3:20" x14ac:dyDescent="0.25">
      <c r="C462" s="11">
        <v>456</v>
      </c>
      <c r="D462" s="9" t="s">
        <v>743</v>
      </c>
      <c r="E462" s="9" t="s">
        <v>17</v>
      </c>
      <c r="F462" s="9">
        <v>2</v>
      </c>
      <c r="G462" s="1">
        <v>44594</v>
      </c>
      <c r="H462" s="4">
        <v>88</v>
      </c>
      <c r="I462" s="11" t="s">
        <v>12</v>
      </c>
      <c r="J462" s="12"/>
      <c r="K462" s="12"/>
      <c r="L462" s="11"/>
      <c r="M462" s="11">
        <v>2022</v>
      </c>
      <c r="N462" s="11">
        <v>0.97</v>
      </c>
      <c r="O462" s="11"/>
      <c r="P462" s="12">
        <f t="shared" si="35"/>
        <v>102.432</v>
      </c>
      <c r="Q462" s="51">
        <v>0.2</v>
      </c>
      <c r="R462" s="52">
        <v>0.14699999999999999</v>
      </c>
      <c r="S462" s="53">
        <f t="shared" ref="S462:S525" si="36">ROUND(P462*(1-Q462)*(1-R462),0)</f>
        <v>70</v>
      </c>
      <c r="T462" s="12">
        <f t="shared" si="32"/>
        <v>58.333333333333336</v>
      </c>
    </row>
    <row r="463" spans="3:20" x14ac:dyDescent="0.25">
      <c r="C463" s="11">
        <v>457</v>
      </c>
      <c r="D463" s="9" t="s">
        <v>744</v>
      </c>
      <c r="E463" s="9" t="s">
        <v>11</v>
      </c>
      <c r="F463" s="9">
        <v>200</v>
      </c>
      <c r="G463" s="1">
        <v>44594</v>
      </c>
      <c r="H463" s="4">
        <v>19010</v>
      </c>
      <c r="I463" s="11" t="s">
        <v>12</v>
      </c>
      <c r="J463" s="12"/>
      <c r="K463" s="12"/>
      <c r="L463" s="11"/>
      <c r="M463" s="11">
        <v>2022</v>
      </c>
      <c r="N463" s="11">
        <v>0.97</v>
      </c>
      <c r="O463" s="11"/>
      <c r="P463" s="12">
        <f t="shared" si="35"/>
        <v>22127.64</v>
      </c>
      <c r="Q463" s="51">
        <v>0.2</v>
      </c>
      <c r="R463" s="52">
        <v>0.14699999999999999</v>
      </c>
      <c r="S463" s="53">
        <f t="shared" si="36"/>
        <v>15100</v>
      </c>
      <c r="T463" s="12">
        <f t="shared" si="32"/>
        <v>12583.333333333334</v>
      </c>
    </row>
    <row r="464" spans="3:20" x14ac:dyDescent="0.25">
      <c r="C464" s="11">
        <v>458</v>
      </c>
      <c r="D464" s="9" t="s">
        <v>745</v>
      </c>
      <c r="E464" s="9" t="s">
        <v>11</v>
      </c>
      <c r="F464" s="9">
        <v>100</v>
      </c>
      <c r="G464" s="1">
        <v>43465</v>
      </c>
      <c r="H464" s="4">
        <v>1095.57</v>
      </c>
      <c r="I464" s="11" t="s">
        <v>12</v>
      </c>
      <c r="J464" s="12"/>
      <c r="K464" s="12"/>
      <c r="L464" s="11"/>
      <c r="M464" s="11">
        <v>2018</v>
      </c>
      <c r="N464" s="11">
        <f>Индексы!AC24</f>
        <v>1.38</v>
      </c>
      <c r="O464" s="11"/>
      <c r="P464" s="12">
        <f t="shared" si="35"/>
        <v>1814.2639199999996</v>
      </c>
      <c r="Q464" s="51">
        <v>0.2</v>
      </c>
      <c r="R464" s="52">
        <v>0.14699999999999999</v>
      </c>
      <c r="S464" s="53">
        <f t="shared" si="36"/>
        <v>1238</v>
      </c>
      <c r="T464" s="12">
        <f t="shared" si="32"/>
        <v>1031.6666666666667</v>
      </c>
    </row>
    <row r="465" spans="3:20" x14ac:dyDescent="0.25">
      <c r="C465" s="11">
        <v>459</v>
      </c>
      <c r="D465" s="9" t="s">
        <v>746</v>
      </c>
      <c r="E465" s="9" t="s">
        <v>11</v>
      </c>
      <c r="F465" s="9">
        <v>740</v>
      </c>
      <c r="G465" s="1">
        <v>43465</v>
      </c>
      <c r="H465" s="4">
        <v>4330.5200000000004</v>
      </c>
      <c r="I465" s="11" t="s">
        <v>12</v>
      </c>
      <c r="J465" s="12"/>
      <c r="K465" s="12"/>
      <c r="L465" s="11"/>
      <c r="M465" s="11">
        <v>2018</v>
      </c>
      <c r="N465" s="11">
        <f>Индексы!AC24</f>
        <v>1.38</v>
      </c>
      <c r="O465" s="11"/>
      <c r="P465" s="12">
        <f t="shared" si="35"/>
        <v>7171.34112</v>
      </c>
      <c r="Q465" s="51">
        <v>0.2</v>
      </c>
      <c r="R465" s="52">
        <v>0.14699999999999999</v>
      </c>
      <c r="S465" s="53">
        <f t="shared" si="36"/>
        <v>4894</v>
      </c>
      <c r="T465" s="12">
        <f t="shared" si="32"/>
        <v>4078.3333333333335</v>
      </c>
    </row>
    <row r="466" spans="3:20" x14ac:dyDescent="0.25">
      <c r="C466" s="11">
        <v>460</v>
      </c>
      <c r="D466" s="9" t="s">
        <v>747</v>
      </c>
      <c r="E466" s="9" t="s">
        <v>11</v>
      </c>
      <c r="F466" s="9">
        <v>140</v>
      </c>
      <c r="G466" s="1">
        <v>43465</v>
      </c>
      <c r="H466" s="4">
        <v>880.74</v>
      </c>
      <c r="I466" s="11" t="s">
        <v>12</v>
      </c>
      <c r="J466" s="12"/>
      <c r="K466" s="12"/>
      <c r="L466" s="11"/>
      <c r="M466" s="11">
        <v>2018</v>
      </c>
      <c r="N466" s="11">
        <f>Индексы!AC24</f>
        <v>1.38</v>
      </c>
      <c r="O466" s="11"/>
      <c r="P466" s="12">
        <f t="shared" si="35"/>
        <v>1458.5054399999999</v>
      </c>
      <c r="Q466" s="51">
        <v>0.2</v>
      </c>
      <c r="R466" s="52">
        <v>0.14699999999999999</v>
      </c>
      <c r="S466" s="53">
        <f t="shared" si="36"/>
        <v>995</v>
      </c>
      <c r="T466" s="12">
        <f t="shared" si="32"/>
        <v>829.16666666666674</v>
      </c>
    </row>
    <row r="467" spans="3:20" x14ac:dyDescent="0.25">
      <c r="C467" s="11">
        <v>461</v>
      </c>
      <c r="D467" s="9" t="s">
        <v>748</v>
      </c>
      <c r="E467" s="9" t="s">
        <v>11</v>
      </c>
      <c r="F467" s="9">
        <v>175</v>
      </c>
      <c r="G467" s="1">
        <v>43465</v>
      </c>
      <c r="H467" s="4">
        <v>10278.98</v>
      </c>
      <c r="I467" s="11" t="s">
        <v>12</v>
      </c>
      <c r="J467" s="12"/>
      <c r="K467" s="12"/>
      <c r="L467" s="11"/>
      <c r="M467" s="11">
        <v>2018</v>
      </c>
      <c r="N467" s="11">
        <f>Индексы!AC24</f>
        <v>1.38</v>
      </c>
      <c r="O467" s="11"/>
      <c r="P467" s="12">
        <f t="shared" si="35"/>
        <v>17021.990879999998</v>
      </c>
      <c r="Q467" s="51">
        <v>0.2</v>
      </c>
      <c r="R467" s="52">
        <v>0.14699999999999999</v>
      </c>
      <c r="S467" s="53">
        <f t="shared" si="36"/>
        <v>11616</v>
      </c>
      <c r="T467" s="12">
        <f t="shared" si="32"/>
        <v>9680</v>
      </c>
    </row>
    <row r="468" spans="3:20" x14ac:dyDescent="0.25">
      <c r="C468" s="11">
        <v>462</v>
      </c>
      <c r="D468" s="9" t="s">
        <v>749</v>
      </c>
      <c r="E468" s="9" t="s">
        <v>11</v>
      </c>
      <c r="F468" s="9">
        <v>690</v>
      </c>
      <c r="G468" s="1">
        <v>43465</v>
      </c>
      <c r="H468" s="4">
        <v>17091.38</v>
      </c>
      <c r="I468" s="11" t="s">
        <v>12</v>
      </c>
      <c r="J468" s="12"/>
      <c r="K468" s="12"/>
      <c r="L468" s="11"/>
      <c r="M468" s="11">
        <v>2018</v>
      </c>
      <c r="N468" s="11">
        <f>Индексы!AC24</f>
        <v>1.38</v>
      </c>
      <c r="O468" s="11"/>
      <c r="P468" s="12">
        <f t="shared" si="35"/>
        <v>28303.325280000001</v>
      </c>
      <c r="Q468" s="51">
        <v>0.2</v>
      </c>
      <c r="R468" s="52">
        <v>0.14699999999999999</v>
      </c>
      <c r="S468" s="53">
        <f t="shared" si="36"/>
        <v>19314</v>
      </c>
      <c r="T468" s="12">
        <f t="shared" si="32"/>
        <v>16095</v>
      </c>
    </row>
    <row r="469" spans="3:20" x14ac:dyDescent="0.25">
      <c r="C469" s="11">
        <v>463</v>
      </c>
      <c r="D469" s="9" t="s">
        <v>750</v>
      </c>
      <c r="E469" s="9" t="s">
        <v>11</v>
      </c>
      <c r="F469" s="9">
        <v>300</v>
      </c>
      <c r="G469" s="1">
        <v>43465</v>
      </c>
      <c r="H469" s="4">
        <v>10676.06</v>
      </c>
      <c r="I469" s="11" t="s">
        <v>12</v>
      </c>
      <c r="J469" s="12"/>
      <c r="K469" s="12"/>
      <c r="L469" s="11"/>
      <c r="M469" s="11">
        <v>2018</v>
      </c>
      <c r="N469" s="11">
        <f>Индексы!AC24</f>
        <v>1.38</v>
      </c>
      <c r="O469" s="11"/>
      <c r="P469" s="12">
        <f t="shared" si="35"/>
        <v>17679.555359999995</v>
      </c>
      <c r="Q469" s="51">
        <v>0.2</v>
      </c>
      <c r="R469" s="52">
        <v>0.14699999999999999</v>
      </c>
      <c r="S469" s="53">
        <f t="shared" si="36"/>
        <v>12065</v>
      </c>
      <c r="T469" s="12">
        <f t="shared" si="32"/>
        <v>10054.166666666668</v>
      </c>
    </row>
    <row r="470" spans="3:20" x14ac:dyDescent="0.25">
      <c r="C470" s="11">
        <v>464</v>
      </c>
      <c r="D470" s="9" t="s">
        <v>751</v>
      </c>
      <c r="E470" s="9" t="s">
        <v>11</v>
      </c>
      <c r="F470" s="9">
        <v>50</v>
      </c>
      <c r="G470" s="1">
        <v>44594</v>
      </c>
      <c r="H470" s="4">
        <v>3450</v>
      </c>
      <c r="I470" s="11" t="s">
        <v>12</v>
      </c>
      <c r="J470" s="12"/>
      <c r="K470" s="12"/>
      <c r="L470" s="11"/>
      <c r="M470" s="11">
        <v>2022</v>
      </c>
      <c r="N470" s="11">
        <v>0.97</v>
      </c>
      <c r="O470" s="11"/>
      <c r="P470" s="12">
        <f t="shared" si="35"/>
        <v>4015.7999999999997</v>
      </c>
      <c r="Q470" s="51">
        <v>0.2</v>
      </c>
      <c r="R470" s="52">
        <v>0.14699999999999999</v>
      </c>
      <c r="S470" s="53">
        <f t="shared" si="36"/>
        <v>2740</v>
      </c>
      <c r="T470" s="12">
        <f t="shared" si="32"/>
        <v>2283.3333333333335</v>
      </c>
    </row>
    <row r="471" spans="3:20" ht="24" x14ac:dyDescent="0.25">
      <c r="C471" s="11">
        <v>465</v>
      </c>
      <c r="D471" s="9" t="s">
        <v>752</v>
      </c>
      <c r="E471" s="9" t="s">
        <v>17</v>
      </c>
      <c r="F471" s="9">
        <v>1</v>
      </c>
      <c r="G471" s="1">
        <v>44594</v>
      </c>
      <c r="H471" s="4">
        <v>11102</v>
      </c>
      <c r="I471" s="11" t="s">
        <v>12</v>
      </c>
      <c r="J471" s="12"/>
      <c r="K471" s="12"/>
      <c r="L471" s="11"/>
      <c r="M471" s="11">
        <v>2022</v>
      </c>
      <c r="N471" s="11">
        <v>0.97</v>
      </c>
      <c r="O471" s="11"/>
      <c r="P471" s="12">
        <f t="shared" si="35"/>
        <v>12922.728000000001</v>
      </c>
      <c r="Q471" s="51">
        <v>0.2</v>
      </c>
      <c r="R471" s="52">
        <v>0.14699999999999999</v>
      </c>
      <c r="S471" s="53">
        <f t="shared" si="36"/>
        <v>8818</v>
      </c>
      <c r="T471" s="12">
        <f t="shared" si="32"/>
        <v>7348.3333333333339</v>
      </c>
    </row>
    <row r="472" spans="3:20" x14ac:dyDescent="0.25">
      <c r="C472" s="11">
        <v>466</v>
      </c>
      <c r="D472" s="9" t="s">
        <v>753</v>
      </c>
      <c r="E472" s="9" t="s">
        <v>17</v>
      </c>
      <c r="F472" s="9">
        <v>1</v>
      </c>
      <c r="G472" s="1">
        <v>44594</v>
      </c>
      <c r="H472" s="4">
        <v>3746</v>
      </c>
      <c r="I472" s="11" t="s">
        <v>12</v>
      </c>
      <c r="J472" s="12"/>
      <c r="K472" s="12"/>
      <c r="L472" s="11"/>
      <c r="M472" s="11">
        <v>2022</v>
      </c>
      <c r="N472" s="11">
        <v>0.97</v>
      </c>
      <c r="O472" s="11"/>
      <c r="P472" s="12">
        <f t="shared" si="35"/>
        <v>4360.3440000000001</v>
      </c>
      <c r="Q472" s="51">
        <v>0.2</v>
      </c>
      <c r="R472" s="52">
        <v>0.14699999999999999</v>
      </c>
      <c r="S472" s="53">
        <f t="shared" si="36"/>
        <v>2975</v>
      </c>
      <c r="T472" s="12">
        <f t="shared" si="32"/>
        <v>2479.166666666667</v>
      </c>
    </row>
    <row r="473" spans="3:20" ht="24" x14ac:dyDescent="0.25">
      <c r="C473" s="11">
        <v>467</v>
      </c>
      <c r="D473" s="9" t="s">
        <v>754</v>
      </c>
      <c r="E473" s="9" t="s">
        <v>17</v>
      </c>
      <c r="F473" s="9">
        <v>1</v>
      </c>
      <c r="G473" s="1">
        <v>44594</v>
      </c>
      <c r="H473" s="4">
        <v>3746</v>
      </c>
      <c r="I473" s="11" t="s">
        <v>12</v>
      </c>
      <c r="J473" s="12"/>
      <c r="K473" s="12"/>
      <c r="L473" s="11"/>
      <c r="M473" s="11">
        <v>2022</v>
      </c>
      <c r="N473" s="11">
        <v>0.97</v>
      </c>
      <c r="O473" s="11"/>
      <c r="P473" s="12">
        <f t="shared" si="35"/>
        <v>4360.3440000000001</v>
      </c>
      <c r="Q473" s="51">
        <v>0.2</v>
      </c>
      <c r="R473" s="52">
        <v>0.14699999999999999</v>
      </c>
      <c r="S473" s="53">
        <f t="shared" si="36"/>
        <v>2975</v>
      </c>
      <c r="T473" s="12">
        <f t="shared" si="32"/>
        <v>2479.166666666667</v>
      </c>
    </row>
    <row r="474" spans="3:20" x14ac:dyDescent="0.25">
      <c r="C474" s="11">
        <v>468</v>
      </c>
      <c r="D474" s="9" t="s">
        <v>755</v>
      </c>
      <c r="E474" s="9" t="s">
        <v>17</v>
      </c>
      <c r="F474" s="9">
        <v>1</v>
      </c>
      <c r="G474" s="1">
        <v>44594</v>
      </c>
      <c r="H474" s="4">
        <v>3746</v>
      </c>
      <c r="I474" s="11" t="s">
        <v>12</v>
      </c>
      <c r="J474" s="12"/>
      <c r="K474" s="12"/>
      <c r="L474" s="11"/>
      <c r="M474" s="11">
        <v>2022</v>
      </c>
      <c r="N474" s="11">
        <v>0.97</v>
      </c>
      <c r="O474" s="11"/>
      <c r="P474" s="12">
        <f t="shared" si="35"/>
        <v>4360.3440000000001</v>
      </c>
      <c r="Q474" s="51">
        <v>0.2</v>
      </c>
      <c r="R474" s="52">
        <v>0.14699999999999999</v>
      </c>
      <c r="S474" s="53">
        <f t="shared" si="36"/>
        <v>2975</v>
      </c>
      <c r="T474" s="12">
        <f t="shared" si="32"/>
        <v>2479.166666666667</v>
      </c>
    </row>
    <row r="475" spans="3:20" x14ac:dyDescent="0.25">
      <c r="C475" s="11">
        <v>469</v>
      </c>
      <c r="D475" s="9" t="s">
        <v>756</v>
      </c>
      <c r="E475" s="9" t="s">
        <v>17</v>
      </c>
      <c r="F475" s="9">
        <v>50</v>
      </c>
      <c r="G475" s="1">
        <v>44594</v>
      </c>
      <c r="H475" s="4">
        <v>4033</v>
      </c>
      <c r="I475" s="11" t="s">
        <v>12</v>
      </c>
      <c r="J475" s="12"/>
      <c r="K475" s="12"/>
      <c r="L475" s="11"/>
      <c r="M475" s="11">
        <v>2022</v>
      </c>
      <c r="N475" s="11">
        <v>0.97</v>
      </c>
      <c r="O475" s="11"/>
      <c r="P475" s="12">
        <f t="shared" si="35"/>
        <v>4694.4119999999994</v>
      </c>
      <c r="Q475" s="51">
        <v>0.2</v>
      </c>
      <c r="R475" s="52">
        <v>0.14699999999999999</v>
      </c>
      <c r="S475" s="53">
        <f t="shared" si="36"/>
        <v>3203</v>
      </c>
      <c r="T475" s="12">
        <f t="shared" si="32"/>
        <v>2669.166666666667</v>
      </c>
    </row>
    <row r="476" spans="3:20" x14ac:dyDescent="0.25">
      <c r="C476" s="11">
        <v>470</v>
      </c>
      <c r="D476" s="9" t="s">
        <v>757</v>
      </c>
      <c r="E476" s="9" t="s">
        <v>17</v>
      </c>
      <c r="F476" s="9">
        <v>1</v>
      </c>
      <c r="G476" s="1">
        <v>44594</v>
      </c>
      <c r="H476" s="4">
        <v>387.01</v>
      </c>
      <c r="I476" s="11" t="s">
        <v>12</v>
      </c>
      <c r="J476" s="12"/>
      <c r="K476" s="12"/>
      <c r="L476" s="11"/>
      <c r="M476" s="11">
        <v>2022</v>
      </c>
      <c r="N476" s="11">
        <v>0.97</v>
      </c>
      <c r="O476" s="11"/>
      <c r="P476" s="12">
        <f t="shared" si="35"/>
        <v>450.47963999999996</v>
      </c>
      <c r="Q476" s="51">
        <v>0.2</v>
      </c>
      <c r="R476" s="52">
        <v>0.14699999999999999</v>
      </c>
      <c r="S476" s="53">
        <f t="shared" si="36"/>
        <v>307</v>
      </c>
      <c r="T476" s="12">
        <f t="shared" si="32"/>
        <v>255.83333333333334</v>
      </c>
    </row>
    <row r="477" spans="3:20" x14ac:dyDescent="0.25">
      <c r="C477" s="11">
        <v>471</v>
      </c>
      <c r="D477" s="9" t="s">
        <v>758</v>
      </c>
      <c r="E477" s="9" t="s">
        <v>17</v>
      </c>
      <c r="F477" s="9">
        <v>1</v>
      </c>
      <c r="G477" s="1">
        <v>44594</v>
      </c>
      <c r="H477" s="4">
        <v>296.52999999999997</v>
      </c>
      <c r="I477" s="11" t="s">
        <v>12</v>
      </c>
      <c r="J477" s="12"/>
      <c r="K477" s="12"/>
      <c r="L477" s="11"/>
      <c r="M477" s="11">
        <v>2022</v>
      </c>
      <c r="N477" s="11">
        <v>0.97</v>
      </c>
      <c r="O477" s="11"/>
      <c r="P477" s="12">
        <f t="shared" si="35"/>
        <v>345.16091999999998</v>
      </c>
      <c r="Q477" s="51">
        <v>0.2</v>
      </c>
      <c r="R477" s="52">
        <v>0.14699999999999999</v>
      </c>
      <c r="S477" s="53">
        <f t="shared" si="36"/>
        <v>236</v>
      </c>
      <c r="T477" s="12">
        <f t="shared" si="32"/>
        <v>196.66666666666669</v>
      </c>
    </row>
    <row r="478" spans="3:20" x14ac:dyDescent="0.25">
      <c r="C478" s="11">
        <v>472</v>
      </c>
      <c r="D478" s="9" t="s">
        <v>759</v>
      </c>
      <c r="E478" s="9" t="s">
        <v>17</v>
      </c>
      <c r="F478" s="9">
        <v>18</v>
      </c>
      <c r="G478" s="1">
        <v>44594</v>
      </c>
      <c r="H478" s="4">
        <v>949.86</v>
      </c>
      <c r="I478" s="11" t="s">
        <v>12</v>
      </c>
      <c r="J478" s="12"/>
      <c r="K478" s="12"/>
      <c r="L478" s="11"/>
      <c r="M478" s="11">
        <v>2022</v>
      </c>
      <c r="N478" s="11">
        <v>0.97</v>
      </c>
      <c r="O478" s="11"/>
      <c r="P478" s="12">
        <f t="shared" si="35"/>
        <v>1105.6370399999998</v>
      </c>
      <c r="Q478" s="51">
        <v>0.2</v>
      </c>
      <c r="R478" s="52">
        <v>0.14699999999999999</v>
      </c>
      <c r="S478" s="53">
        <f t="shared" si="36"/>
        <v>754</v>
      </c>
      <c r="T478" s="12">
        <f t="shared" si="32"/>
        <v>628.33333333333337</v>
      </c>
    </row>
    <row r="479" spans="3:20" ht="24" x14ac:dyDescent="0.25">
      <c r="C479" s="11">
        <v>473</v>
      </c>
      <c r="D479" s="9" t="s">
        <v>760</v>
      </c>
      <c r="E479" s="9" t="s">
        <v>17</v>
      </c>
      <c r="F479" s="9">
        <v>5</v>
      </c>
      <c r="G479" s="1">
        <v>44594</v>
      </c>
      <c r="H479" s="4">
        <v>2905.7</v>
      </c>
      <c r="I479" s="11" t="s">
        <v>12</v>
      </c>
      <c r="J479" s="12"/>
      <c r="K479" s="12"/>
      <c r="L479" s="11"/>
      <c r="M479" s="11">
        <v>2022</v>
      </c>
      <c r="N479" s="11">
        <v>0.97</v>
      </c>
      <c r="O479" s="11"/>
      <c r="P479" s="12">
        <f t="shared" si="35"/>
        <v>3382.2347999999993</v>
      </c>
      <c r="Q479" s="51">
        <v>0.2</v>
      </c>
      <c r="R479" s="52">
        <v>0.14699999999999999</v>
      </c>
      <c r="S479" s="53">
        <f t="shared" si="36"/>
        <v>2308</v>
      </c>
      <c r="T479" s="12">
        <f t="shared" si="32"/>
        <v>1923.3333333333335</v>
      </c>
    </row>
    <row r="480" spans="3:20" x14ac:dyDescent="0.25">
      <c r="C480" s="11">
        <v>474</v>
      </c>
      <c r="D480" s="9" t="s">
        <v>761</v>
      </c>
      <c r="E480" s="9" t="s">
        <v>17</v>
      </c>
      <c r="F480" s="9">
        <v>6</v>
      </c>
      <c r="G480" s="1">
        <v>43465</v>
      </c>
      <c r="H480" s="4">
        <v>230.25</v>
      </c>
      <c r="I480" s="11" t="s">
        <v>12</v>
      </c>
      <c r="J480" s="12"/>
      <c r="K480" s="12"/>
      <c r="L480" s="11"/>
      <c r="M480" s="11">
        <v>2018</v>
      </c>
      <c r="N480" s="11">
        <f>Индексы!AC24</f>
        <v>1.38</v>
      </c>
      <c r="O480" s="11"/>
      <c r="P480" s="12">
        <f t="shared" si="35"/>
        <v>381.29399999999993</v>
      </c>
      <c r="Q480" s="51">
        <v>0.2</v>
      </c>
      <c r="R480" s="52">
        <v>0.14699999999999999</v>
      </c>
      <c r="S480" s="53">
        <f t="shared" si="36"/>
        <v>260</v>
      </c>
      <c r="T480" s="12">
        <f t="shared" si="32"/>
        <v>216.66666666666669</v>
      </c>
    </row>
    <row r="481" spans="3:20" x14ac:dyDescent="0.25">
      <c r="C481" s="11">
        <v>475</v>
      </c>
      <c r="D481" s="9" t="s">
        <v>762</v>
      </c>
      <c r="E481" s="9" t="s">
        <v>17</v>
      </c>
      <c r="F481" s="9">
        <v>1</v>
      </c>
      <c r="G481" s="1">
        <v>43465</v>
      </c>
      <c r="H481" s="4">
        <v>10369.790000000001</v>
      </c>
      <c r="I481" s="11" t="s">
        <v>12</v>
      </c>
      <c r="J481" s="12"/>
      <c r="K481" s="12"/>
      <c r="L481" s="11"/>
      <c r="M481" s="11">
        <v>2018</v>
      </c>
      <c r="N481" s="11">
        <f>Индексы!AC24</f>
        <v>1.38</v>
      </c>
      <c r="O481" s="11"/>
      <c r="P481" s="12">
        <f t="shared" si="35"/>
        <v>17172.372240000001</v>
      </c>
      <c r="Q481" s="51">
        <v>0.2</v>
      </c>
      <c r="R481" s="52">
        <v>0.14699999999999999</v>
      </c>
      <c r="S481" s="53">
        <f t="shared" si="36"/>
        <v>11718</v>
      </c>
      <c r="T481" s="12">
        <f t="shared" si="32"/>
        <v>9765</v>
      </c>
    </row>
    <row r="482" spans="3:20" x14ac:dyDescent="0.25">
      <c r="C482" s="11">
        <v>476</v>
      </c>
      <c r="D482" s="9" t="s">
        <v>763</v>
      </c>
      <c r="E482" s="9" t="s">
        <v>17</v>
      </c>
      <c r="F482" s="9">
        <v>1</v>
      </c>
      <c r="G482" s="1">
        <v>43465</v>
      </c>
      <c r="H482" s="4">
        <v>10984.01</v>
      </c>
      <c r="I482" s="11" t="s">
        <v>12</v>
      </c>
      <c r="J482" s="12"/>
      <c r="K482" s="12"/>
      <c r="L482" s="11"/>
      <c r="M482" s="11">
        <v>2018</v>
      </c>
      <c r="N482" s="11">
        <f>Индексы!AC24</f>
        <v>1.38</v>
      </c>
      <c r="O482" s="11"/>
      <c r="P482" s="12">
        <f t="shared" si="35"/>
        <v>18189.520559999997</v>
      </c>
      <c r="Q482" s="51">
        <v>0.2</v>
      </c>
      <c r="R482" s="52">
        <v>0.14699999999999999</v>
      </c>
      <c r="S482" s="53">
        <f t="shared" si="36"/>
        <v>12413</v>
      </c>
      <c r="T482" s="12">
        <f t="shared" si="32"/>
        <v>10344.166666666668</v>
      </c>
    </row>
    <row r="483" spans="3:20" x14ac:dyDescent="0.25">
      <c r="C483" s="11">
        <v>477</v>
      </c>
      <c r="D483" s="9" t="s">
        <v>764</v>
      </c>
      <c r="E483" s="9" t="s">
        <v>17</v>
      </c>
      <c r="F483" s="9">
        <v>2</v>
      </c>
      <c r="G483" s="1">
        <v>43465</v>
      </c>
      <c r="H483" s="4">
        <v>11167.2</v>
      </c>
      <c r="I483" s="11" t="s">
        <v>12</v>
      </c>
      <c r="J483" s="12"/>
      <c r="K483" s="12"/>
      <c r="L483" s="11"/>
      <c r="M483" s="11">
        <v>2018</v>
      </c>
      <c r="N483" s="11">
        <f>Индексы!AC24</f>
        <v>1.38</v>
      </c>
      <c r="O483" s="11"/>
      <c r="P483" s="12">
        <f t="shared" si="35"/>
        <v>18492.883199999997</v>
      </c>
      <c r="Q483" s="51">
        <v>0.2</v>
      </c>
      <c r="R483" s="52">
        <v>0.14699999999999999</v>
      </c>
      <c r="S483" s="53">
        <f t="shared" si="36"/>
        <v>12620</v>
      </c>
      <c r="T483" s="12">
        <f t="shared" si="32"/>
        <v>10516.666666666668</v>
      </c>
    </row>
    <row r="484" spans="3:20" x14ac:dyDescent="0.25">
      <c r="C484" s="11">
        <v>478</v>
      </c>
      <c r="D484" s="9" t="s">
        <v>765</v>
      </c>
      <c r="E484" s="9" t="s">
        <v>17</v>
      </c>
      <c r="F484" s="9">
        <v>1</v>
      </c>
      <c r="G484" s="1">
        <v>43465</v>
      </c>
      <c r="H484" s="4">
        <v>47889.7</v>
      </c>
      <c r="I484" s="11" t="s">
        <v>12</v>
      </c>
      <c r="J484" s="12"/>
      <c r="K484" s="12"/>
      <c r="L484" s="11"/>
      <c r="M484" s="11">
        <v>2018</v>
      </c>
      <c r="N484" s="11">
        <f>Индексы!AC24</f>
        <v>1.38</v>
      </c>
      <c r="O484" s="11"/>
      <c r="P484" s="12">
        <f t="shared" si="35"/>
        <v>79305.343199999988</v>
      </c>
      <c r="Q484" s="51">
        <v>0.2</v>
      </c>
      <c r="R484" s="52">
        <v>0.14699999999999999</v>
      </c>
      <c r="S484" s="53">
        <f t="shared" si="36"/>
        <v>54118</v>
      </c>
      <c r="T484" s="12">
        <f t="shared" si="32"/>
        <v>45098.333333333336</v>
      </c>
    </row>
    <row r="485" spans="3:20" x14ac:dyDescent="0.25">
      <c r="C485" s="11">
        <v>479</v>
      </c>
      <c r="D485" s="9" t="s">
        <v>766</v>
      </c>
      <c r="E485" s="9" t="s">
        <v>17</v>
      </c>
      <c r="F485" s="9">
        <v>4</v>
      </c>
      <c r="G485" s="1">
        <v>43465</v>
      </c>
      <c r="H485" s="4">
        <v>17170.66</v>
      </c>
      <c r="I485" s="11" t="s">
        <v>12</v>
      </c>
      <c r="J485" s="12"/>
      <c r="K485" s="12"/>
      <c r="L485" s="11"/>
      <c r="M485" s="11">
        <v>2018</v>
      </c>
      <c r="N485" s="11">
        <f>Индексы!AC24</f>
        <v>1.38</v>
      </c>
      <c r="O485" s="11"/>
      <c r="P485" s="12">
        <f t="shared" si="35"/>
        <v>28434.612959999995</v>
      </c>
      <c r="Q485" s="51">
        <v>0.2</v>
      </c>
      <c r="R485" s="52">
        <v>0.14699999999999999</v>
      </c>
      <c r="S485" s="53">
        <f t="shared" si="36"/>
        <v>19404</v>
      </c>
      <c r="T485" s="12">
        <f t="shared" si="32"/>
        <v>16170</v>
      </c>
    </row>
    <row r="486" spans="3:20" x14ac:dyDescent="0.25">
      <c r="C486" s="11">
        <v>480</v>
      </c>
      <c r="D486" s="9" t="s">
        <v>767</v>
      </c>
      <c r="E486" s="9" t="s">
        <v>17</v>
      </c>
      <c r="F486" s="9">
        <v>1</v>
      </c>
      <c r="G486" s="1">
        <v>43465</v>
      </c>
      <c r="H486" s="4">
        <v>8006.17</v>
      </c>
      <c r="I486" s="11" t="s">
        <v>12</v>
      </c>
      <c r="J486" s="12"/>
      <c r="K486" s="12"/>
      <c r="L486" s="11"/>
      <c r="M486" s="11">
        <v>2018</v>
      </c>
      <c r="N486" s="11">
        <f>Индексы!AC24</f>
        <v>1.38</v>
      </c>
      <c r="O486" s="11"/>
      <c r="P486" s="12">
        <f t="shared" si="35"/>
        <v>13258.217519999998</v>
      </c>
      <c r="Q486" s="51">
        <v>0.2</v>
      </c>
      <c r="R486" s="52">
        <v>0.14699999999999999</v>
      </c>
      <c r="S486" s="53">
        <f t="shared" si="36"/>
        <v>9047</v>
      </c>
      <c r="T486" s="12">
        <f t="shared" si="32"/>
        <v>7539.166666666667</v>
      </c>
    </row>
    <row r="487" spans="3:20" ht="24" x14ac:dyDescent="0.25">
      <c r="C487" s="11">
        <v>481</v>
      </c>
      <c r="D487" s="9" t="s">
        <v>768</v>
      </c>
      <c r="E487" s="9" t="s">
        <v>11</v>
      </c>
      <c r="F487" s="9">
        <v>1</v>
      </c>
      <c r="G487" s="1">
        <v>44594</v>
      </c>
      <c r="H487" s="4">
        <v>11227</v>
      </c>
      <c r="I487" s="11" t="s">
        <v>12</v>
      </c>
      <c r="J487" s="12"/>
      <c r="K487" s="12"/>
      <c r="L487" s="11"/>
      <c r="M487" s="11">
        <v>2022</v>
      </c>
      <c r="N487" s="11">
        <v>0.97</v>
      </c>
      <c r="O487" s="11"/>
      <c r="P487" s="12">
        <f t="shared" si="35"/>
        <v>13068.228000000001</v>
      </c>
      <c r="Q487" s="51">
        <v>0.2</v>
      </c>
      <c r="R487" s="52">
        <v>0.14699999999999999</v>
      </c>
      <c r="S487" s="53">
        <f t="shared" si="36"/>
        <v>8918</v>
      </c>
      <c r="T487" s="12">
        <f t="shared" si="32"/>
        <v>7431.666666666667</v>
      </c>
    </row>
    <row r="488" spans="3:20" ht="24" x14ac:dyDescent="0.25">
      <c r="C488" s="11">
        <v>482</v>
      </c>
      <c r="D488" s="9" t="s">
        <v>769</v>
      </c>
      <c r="E488" s="9" t="s">
        <v>11</v>
      </c>
      <c r="F488" s="9">
        <v>1</v>
      </c>
      <c r="G488" s="1">
        <v>44594</v>
      </c>
      <c r="H488" s="4">
        <v>46624</v>
      </c>
      <c r="I488" s="11" t="s">
        <v>12</v>
      </c>
      <c r="J488" s="12"/>
      <c r="K488" s="12"/>
      <c r="L488" s="11"/>
      <c r="M488" s="11">
        <v>2022</v>
      </c>
      <c r="N488" s="11">
        <v>0.97</v>
      </c>
      <c r="O488" s="11"/>
      <c r="P488" s="12">
        <f t="shared" si="35"/>
        <v>54270.335999999996</v>
      </c>
      <c r="Q488" s="51">
        <v>0.2</v>
      </c>
      <c r="R488" s="52">
        <v>0.14699999999999999</v>
      </c>
      <c r="S488" s="53">
        <f t="shared" si="36"/>
        <v>37034</v>
      </c>
      <c r="T488" s="12">
        <f t="shared" si="32"/>
        <v>30861.666666666668</v>
      </c>
    </row>
    <row r="489" spans="3:20" x14ac:dyDescent="0.25">
      <c r="C489" s="11">
        <v>483</v>
      </c>
      <c r="D489" s="9" t="s">
        <v>770</v>
      </c>
      <c r="E489" s="9" t="s">
        <v>17</v>
      </c>
      <c r="F489" s="9">
        <v>1</v>
      </c>
      <c r="G489" s="1">
        <v>44594</v>
      </c>
      <c r="H489" s="4">
        <v>946.5</v>
      </c>
      <c r="I489" s="11" t="s">
        <v>12</v>
      </c>
      <c r="J489" s="12"/>
      <c r="K489" s="12"/>
      <c r="L489" s="11"/>
      <c r="M489" s="11">
        <v>2022</v>
      </c>
      <c r="N489" s="11">
        <v>0.97</v>
      </c>
      <c r="O489" s="11"/>
      <c r="P489" s="12">
        <f t="shared" si="35"/>
        <v>1101.7259999999999</v>
      </c>
      <c r="Q489" s="51">
        <v>0.2</v>
      </c>
      <c r="R489" s="52">
        <v>0.14699999999999999</v>
      </c>
      <c r="S489" s="53">
        <f t="shared" si="36"/>
        <v>752</v>
      </c>
      <c r="T489" s="12">
        <f t="shared" si="32"/>
        <v>626.66666666666674</v>
      </c>
    </row>
    <row r="490" spans="3:20" x14ac:dyDescent="0.25">
      <c r="C490" s="11">
        <v>484</v>
      </c>
      <c r="D490" s="9" t="s">
        <v>771</v>
      </c>
      <c r="E490" s="9" t="s">
        <v>17</v>
      </c>
      <c r="F490" s="9">
        <v>25</v>
      </c>
      <c r="G490" s="1">
        <v>44594</v>
      </c>
      <c r="H490" s="4">
        <v>312.5</v>
      </c>
      <c r="I490" s="11" t="s">
        <v>12</v>
      </c>
      <c r="J490" s="12"/>
      <c r="K490" s="12"/>
      <c r="L490" s="11"/>
      <c r="M490" s="11">
        <v>2022</v>
      </c>
      <c r="N490" s="11">
        <v>0.97</v>
      </c>
      <c r="O490" s="11"/>
      <c r="P490" s="12">
        <f t="shared" ref="P490:P515" si="37">H490*N490*1.2</f>
        <v>363.75</v>
      </c>
      <c r="Q490" s="51">
        <v>0.2</v>
      </c>
      <c r="R490" s="52">
        <v>0.14699999999999999</v>
      </c>
      <c r="S490" s="53">
        <f t="shared" si="36"/>
        <v>248</v>
      </c>
      <c r="T490" s="12">
        <f t="shared" si="32"/>
        <v>206.66666666666669</v>
      </c>
    </row>
    <row r="491" spans="3:20" x14ac:dyDescent="0.25">
      <c r="C491" s="11">
        <v>485</v>
      </c>
      <c r="D491" s="9" t="s">
        <v>772</v>
      </c>
      <c r="E491" s="9" t="s">
        <v>17</v>
      </c>
      <c r="F491" s="9">
        <v>25</v>
      </c>
      <c r="G491" s="1">
        <v>44594</v>
      </c>
      <c r="H491" s="4">
        <v>625</v>
      </c>
      <c r="I491" s="11" t="s">
        <v>12</v>
      </c>
      <c r="J491" s="12"/>
      <c r="K491" s="12"/>
      <c r="L491" s="11"/>
      <c r="M491" s="11">
        <v>2022</v>
      </c>
      <c r="N491" s="11">
        <v>0.97</v>
      </c>
      <c r="O491" s="11"/>
      <c r="P491" s="12">
        <f t="shared" si="37"/>
        <v>727.5</v>
      </c>
      <c r="Q491" s="51">
        <v>0.2</v>
      </c>
      <c r="R491" s="52">
        <v>0.14699999999999999</v>
      </c>
      <c r="S491" s="53">
        <f t="shared" si="36"/>
        <v>496</v>
      </c>
      <c r="T491" s="12">
        <f t="shared" si="32"/>
        <v>413.33333333333337</v>
      </c>
    </row>
    <row r="492" spans="3:20" x14ac:dyDescent="0.25">
      <c r="C492" s="11">
        <v>486</v>
      </c>
      <c r="D492" s="9" t="s">
        <v>773</v>
      </c>
      <c r="E492" s="9" t="s">
        <v>17</v>
      </c>
      <c r="F492" s="9">
        <v>25</v>
      </c>
      <c r="G492" s="1">
        <v>44594</v>
      </c>
      <c r="H492" s="4">
        <v>312.5</v>
      </c>
      <c r="I492" s="11" t="s">
        <v>12</v>
      </c>
      <c r="J492" s="12"/>
      <c r="K492" s="12"/>
      <c r="L492" s="11"/>
      <c r="M492" s="11">
        <v>2022</v>
      </c>
      <c r="N492" s="11">
        <v>0.97</v>
      </c>
      <c r="O492" s="11"/>
      <c r="P492" s="12">
        <f t="shared" si="37"/>
        <v>363.75</v>
      </c>
      <c r="Q492" s="51">
        <v>0.2</v>
      </c>
      <c r="R492" s="52">
        <v>0.14699999999999999</v>
      </c>
      <c r="S492" s="53">
        <f t="shared" si="36"/>
        <v>248</v>
      </c>
      <c r="T492" s="12">
        <f t="shared" si="32"/>
        <v>206.66666666666669</v>
      </c>
    </row>
    <row r="493" spans="3:20" x14ac:dyDescent="0.25">
      <c r="C493" s="11">
        <v>487</v>
      </c>
      <c r="D493" s="9" t="s">
        <v>774</v>
      </c>
      <c r="E493" s="9" t="s">
        <v>17</v>
      </c>
      <c r="F493" s="9">
        <v>25</v>
      </c>
      <c r="G493" s="1">
        <v>44594</v>
      </c>
      <c r="H493" s="4">
        <v>351</v>
      </c>
      <c r="I493" s="11" t="s">
        <v>12</v>
      </c>
      <c r="J493" s="12"/>
      <c r="K493" s="12"/>
      <c r="L493" s="11"/>
      <c r="M493" s="11">
        <v>2022</v>
      </c>
      <c r="N493" s="11">
        <v>0.97</v>
      </c>
      <c r="O493" s="11"/>
      <c r="P493" s="12">
        <f t="shared" si="37"/>
        <v>408.56399999999996</v>
      </c>
      <c r="Q493" s="51">
        <v>0.2</v>
      </c>
      <c r="R493" s="52">
        <v>0.14699999999999999</v>
      </c>
      <c r="S493" s="53">
        <f t="shared" si="36"/>
        <v>279</v>
      </c>
      <c r="T493" s="12">
        <f t="shared" si="32"/>
        <v>232.5</v>
      </c>
    </row>
    <row r="494" spans="3:20" x14ac:dyDescent="0.25">
      <c r="C494" s="11">
        <v>488</v>
      </c>
      <c r="D494" s="9" t="s">
        <v>775</v>
      </c>
      <c r="E494" s="9" t="s">
        <v>17</v>
      </c>
      <c r="F494" s="9">
        <v>25</v>
      </c>
      <c r="G494" s="1">
        <v>44594</v>
      </c>
      <c r="H494" s="4">
        <v>1440.5</v>
      </c>
      <c r="I494" s="11" t="s">
        <v>12</v>
      </c>
      <c r="J494" s="12"/>
      <c r="K494" s="12"/>
      <c r="L494" s="11"/>
      <c r="M494" s="11">
        <v>2022</v>
      </c>
      <c r="N494" s="11">
        <v>0.97</v>
      </c>
      <c r="O494" s="11"/>
      <c r="P494" s="12">
        <f t="shared" si="37"/>
        <v>1676.7419999999997</v>
      </c>
      <c r="Q494" s="51">
        <v>0.2</v>
      </c>
      <c r="R494" s="52">
        <v>0.14699999999999999</v>
      </c>
      <c r="S494" s="53">
        <f t="shared" si="36"/>
        <v>1144</v>
      </c>
      <c r="T494" s="12">
        <f t="shared" si="32"/>
        <v>953.33333333333337</v>
      </c>
    </row>
    <row r="495" spans="3:20" x14ac:dyDescent="0.25">
      <c r="C495" s="11">
        <v>489</v>
      </c>
      <c r="D495" s="9" t="s">
        <v>776</v>
      </c>
      <c r="E495" s="9" t="s">
        <v>17</v>
      </c>
      <c r="F495" s="9">
        <v>25</v>
      </c>
      <c r="G495" s="1">
        <v>44594</v>
      </c>
      <c r="H495" s="4">
        <v>2586.75</v>
      </c>
      <c r="I495" s="11" t="s">
        <v>12</v>
      </c>
      <c r="J495" s="12"/>
      <c r="K495" s="12"/>
      <c r="L495" s="11"/>
      <c r="M495" s="11">
        <v>2022</v>
      </c>
      <c r="N495" s="11">
        <v>0.97</v>
      </c>
      <c r="O495" s="11"/>
      <c r="P495" s="12">
        <f t="shared" si="37"/>
        <v>3010.9769999999999</v>
      </c>
      <c r="Q495" s="51">
        <v>0.2</v>
      </c>
      <c r="R495" s="52">
        <v>0.14699999999999999</v>
      </c>
      <c r="S495" s="53">
        <f t="shared" si="36"/>
        <v>2055</v>
      </c>
      <c r="T495" s="12">
        <f t="shared" si="32"/>
        <v>1712.5</v>
      </c>
    </row>
    <row r="496" spans="3:20" x14ac:dyDescent="0.25">
      <c r="C496" s="11">
        <v>490</v>
      </c>
      <c r="D496" s="9" t="s">
        <v>777</v>
      </c>
      <c r="E496" s="9" t="s">
        <v>17</v>
      </c>
      <c r="F496" s="9">
        <v>5</v>
      </c>
      <c r="G496" s="1">
        <v>44594</v>
      </c>
      <c r="H496" s="4">
        <v>1059.25</v>
      </c>
      <c r="I496" s="11" t="s">
        <v>12</v>
      </c>
      <c r="J496" s="12"/>
      <c r="K496" s="12"/>
      <c r="L496" s="11"/>
      <c r="M496" s="11">
        <v>2022</v>
      </c>
      <c r="N496" s="11">
        <v>0.97</v>
      </c>
      <c r="O496" s="11"/>
      <c r="P496" s="12">
        <f t="shared" si="37"/>
        <v>1232.9670000000001</v>
      </c>
      <c r="Q496" s="51">
        <v>0.2</v>
      </c>
      <c r="R496" s="52">
        <v>0.14699999999999999</v>
      </c>
      <c r="S496" s="53">
        <f t="shared" si="36"/>
        <v>841</v>
      </c>
      <c r="T496" s="12">
        <f t="shared" si="32"/>
        <v>700.83333333333337</v>
      </c>
    </row>
    <row r="497" spans="3:20" x14ac:dyDescent="0.25">
      <c r="C497" s="11">
        <v>491</v>
      </c>
      <c r="D497" s="9" t="s">
        <v>778</v>
      </c>
      <c r="E497" s="9" t="s">
        <v>17</v>
      </c>
      <c r="F497" s="9">
        <v>7</v>
      </c>
      <c r="G497" s="1">
        <v>44594</v>
      </c>
      <c r="H497" s="4">
        <v>2915.5</v>
      </c>
      <c r="I497" s="11" t="s">
        <v>12</v>
      </c>
      <c r="J497" s="12"/>
      <c r="K497" s="12"/>
      <c r="L497" s="11"/>
      <c r="M497" s="11">
        <v>2022</v>
      </c>
      <c r="N497" s="11">
        <v>0.97</v>
      </c>
      <c r="O497" s="11"/>
      <c r="P497" s="12">
        <f t="shared" si="37"/>
        <v>3393.6419999999998</v>
      </c>
      <c r="Q497" s="51">
        <v>0.2</v>
      </c>
      <c r="R497" s="52">
        <v>0.14699999999999999</v>
      </c>
      <c r="S497" s="53">
        <f t="shared" si="36"/>
        <v>2316</v>
      </c>
      <c r="T497" s="12">
        <f t="shared" si="32"/>
        <v>1930</v>
      </c>
    </row>
    <row r="498" spans="3:20" x14ac:dyDescent="0.25">
      <c r="C498" s="11">
        <v>492</v>
      </c>
      <c r="D498" s="9" t="s">
        <v>779</v>
      </c>
      <c r="E498" s="9" t="s">
        <v>17</v>
      </c>
      <c r="F498" s="9">
        <v>5</v>
      </c>
      <c r="G498" s="1">
        <v>44594</v>
      </c>
      <c r="H498" s="4">
        <v>1301.25</v>
      </c>
      <c r="I498" s="11" t="s">
        <v>12</v>
      </c>
      <c r="J498" s="12"/>
      <c r="K498" s="12"/>
      <c r="L498" s="11"/>
      <c r="M498" s="11">
        <v>2022</v>
      </c>
      <c r="N498" s="11">
        <v>0.97</v>
      </c>
      <c r="O498" s="11"/>
      <c r="P498" s="12">
        <f t="shared" si="37"/>
        <v>1514.6549999999997</v>
      </c>
      <c r="Q498" s="51">
        <v>0.2</v>
      </c>
      <c r="R498" s="52">
        <v>0.14699999999999999</v>
      </c>
      <c r="S498" s="53">
        <f t="shared" si="36"/>
        <v>1034</v>
      </c>
      <c r="T498" s="12">
        <f t="shared" si="32"/>
        <v>861.66666666666674</v>
      </c>
    </row>
    <row r="499" spans="3:20" x14ac:dyDescent="0.25">
      <c r="C499" s="11">
        <v>493</v>
      </c>
      <c r="D499" s="9" t="s">
        <v>780</v>
      </c>
      <c r="E499" s="9" t="s">
        <v>17</v>
      </c>
      <c r="F499" s="9">
        <v>10</v>
      </c>
      <c r="G499" s="1">
        <v>44594</v>
      </c>
      <c r="H499" s="4">
        <v>1900</v>
      </c>
      <c r="I499" s="11" t="s">
        <v>12</v>
      </c>
      <c r="J499" s="12"/>
      <c r="K499" s="12"/>
      <c r="L499" s="11"/>
      <c r="M499" s="11">
        <v>2022</v>
      </c>
      <c r="N499" s="11">
        <v>0.97</v>
      </c>
      <c r="O499" s="11"/>
      <c r="P499" s="12">
        <f t="shared" si="37"/>
        <v>2211.6</v>
      </c>
      <c r="Q499" s="51">
        <v>0.2</v>
      </c>
      <c r="R499" s="52">
        <v>0.14699999999999999</v>
      </c>
      <c r="S499" s="53">
        <f t="shared" si="36"/>
        <v>1509</v>
      </c>
      <c r="T499" s="12">
        <f t="shared" si="32"/>
        <v>1257.5</v>
      </c>
    </row>
    <row r="500" spans="3:20" x14ac:dyDescent="0.25">
      <c r="C500" s="11">
        <v>494</v>
      </c>
      <c r="D500" s="9" t="s">
        <v>781</v>
      </c>
      <c r="E500" s="9" t="s">
        <v>17</v>
      </c>
      <c r="F500" s="9">
        <v>3</v>
      </c>
      <c r="G500" s="1">
        <v>44594</v>
      </c>
      <c r="H500" s="4">
        <v>187.5</v>
      </c>
      <c r="I500" s="11" t="s">
        <v>12</v>
      </c>
      <c r="J500" s="12"/>
      <c r="K500" s="12"/>
      <c r="L500" s="11"/>
      <c r="M500" s="11">
        <v>2022</v>
      </c>
      <c r="N500" s="11">
        <v>0.97</v>
      </c>
      <c r="O500" s="11"/>
      <c r="P500" s="12">
        <f t="shared" si="37"/>
        <v>218.25</v>
      </c>
      <c r="Q500" s="51">
        <v>0.2</v>
      </c>
      <c r="R500" s="52">
        <v>0.14699999999999999</v>
      </c>
      <c r="S500" s="53">
        <f t="shared" si="36"/>
        <v>149</v>
      </c>
      <c r="T500" s="12">
        <f t="shared" si="32"/>
        <v>124.16666666666667</v>
      </c>
    </row>
    <row r="501" spans="3:20" x14ac:dyDescent="0.25">
      <c r="C501" s="11">
        <v>495</v>
      </c>
      <c r="D501" s="9" t="s">
        <v>782</v>
      </c>
      <c r="E501" s="9" t="s">
        <v>17</v>
      </c>
      <c r="F501" s="9">
        <v>22</v>
      </c>
      <c r="G501" s="1">
        <v>44594</v>
      </c>
      <c r="H501" s="4">
        <v>3168</v>
      </c>
      <c r="I501" s="11" t="s">
        <v>12</v>
      </c>
      <c r="J501" s="12"/>
      <c r="K501" s="12"/>
      <c r="L501" s="11"/>
      <c r="M501" s="11">
        <v>2022</v>
      </c>
      <c r="N501" s="11">
        <v>0.97</v>
      </c>
      <c r="O501" s="11"/>
      <c r="P501" s="12">
        <f t="shared" si="37"/>
        <v>3687.5519999999997</v>
      </c>
      <c r="Q501" s="51">
        <v>0.2</v>
      </c>
      <c r="R501" s="52">
        <v>0.14699999999999999</v>
      </c>
      <c r="S501" s="53">
        <f t="shared" si="36"/>
        <v>2516</v>
      </c>
      <c r="T501" s="12">
        <f t="shared" si="32"/>
        <v>2096.666666666667</v>
      </c>
    </row>
    <row r="502" spans="3:20" ht="24" x14ac:dyDescent="0.25">
      <c r="C502" s="11">
        <v>496</v>
      </c>
      <c r="D502" s="9" t="s">
        <v>783</v>
      </c>
      <c r="E502" s="9" t="s">
        <v>17</v>
      </c>
      <c r="F502" s="9">
        <v>1</v>
      </c>
      <c r="G502" s="1">
        <v>44594</v>
      </c>
      <c r="H502" s="4">
        <v>323.54000000000002</v>
      </c>
      <c r="I502" s="11" t="s">
        <v>12</v>
      </c>
      <c r="J502" s="12"/>
      <c r="K502" s="12"/>
      <c r="L502" s="11"/>
      <c r="M502" s="11">
        <v>2022</v>
      </c>
      <c r="N502" s="11">
        <v>0.97</v>
      </c>
      <c r="O502" s="11"/>
      <c r="P502" s="12">
        <f t="shared" si="37"/>
        <v>376.60055999999997</v>
      </c>
      <c r="Q502" s="51">
        <v>0.2</v>
      </c>
      <c r="R502" s="52">
        <v>0.14699999999999999</v>
      </c>
      <c r="S502" s="53">
        <f t="shared" si="36"/>
        <v>257</v>
      </c>
      <c r="T502" s="12">
        <f t="shared" si="32"/>
        <v>214.16666666666669</v>
      </c>
    </row>
    <row r="503" spans="3:20" ht="24" x14ac:dyDescent="0.25">
      <c r="C503" s="11">
        <v>497</v>
      </c>
      <c r="D503" s="9" t="s">
        <v>784</v>
      </c>
      <c r="E503" s="9" t="s">
        <v>17</v>
      </c>
      <c r="F503" s="9">
        <v>4</v>
      </c>
      <c r="G503" s="1">
        <v>44594</v>
      </c>
      <c r="H503" s="4">
        <v>306</v>
      </c>
      <c r="I503" s="11" t="s">
        <v>12</v>
      </c>
      <c r="J503" s="12"/>
      <c r="K503" s="12"/>
      <c r="L503" s="11"/>
      <c r="M503" s="11">
        <v>2022</v>
      </c>
      <c r="N503" s="11">
        <v>0.97</v>
      </c>
      <c r="O503" s="11"/>
      <c r="P503" s="12">
        <f t="shared" si="37"/>
        <v>356.18399999999997</v>
      </c>
      <c r="Q503" s="51">
        <v>0.2</v>
      </c>
      <c r="R503" s="52">
        <v>0.14699999999999999</v>
      </c>
      <c r="S503" s="53">
        <f t="shared" si="36"/>
        <v>243</v>
      </c>
      <c r="T503" s="12">
        <f t="shared" si="32"/>
        <v>202.5</v>
      </c>
    </row>
    <row r="504" spans="3:20" ht="24" x14ac:dyDescent="0.25">
      <c r="C504" s="11">
        <v>498</v>
      </c>
      <c r="D504" s="9" t="s">
        <v>785</v>
      </c>
      <c r="E504" s="9" t="s">
        <v>17</v>
      </c>
      <c r="F504" s="9">
        <v>2</v>
      </c>
      <c r="G504" s="1">
        <v>44594</v>
      </c>
      <c r="H504" s="4">
        <v>50</v>
      </c>
      <c r="I504" s="11" t="s">
        <v>12</v>
      </c>
      <c r="J504" s="12"/>
      <c r="K504" s="12"/>
      <c r="L504" s="11"/>
      <c r="M504" s="11">
        <v>2022</v>
      </c>
      <c r="N504" s="11">
        <v>0.97</v>
      </c>
      <c r="O504" s="11"/>
      <c r="P504" s="12">
        <f t="shared" si="37"/>
        <v>58.199999999999996</v>
      </c>
      <c r="Q504" s="51">
        <v>0.2</v>
      </c>
      <c r="R504" s="52">
        <v>0.14699999999999999</v>
      </c>
      <c r="S504" s="53">
        <f t="shared" si="36"/>
        <v>40</v>
      </c>
      <c r="T504" s="12">
        <f t="shared" si="32"/>
        <v>33.333333333333336</v>
      </c>
    </row>
    <row r="505" spans="3:20" ht="24" x14ac:dyDescent="0.25">
      <c r="C505" s="11">
        <v>499</v>
      </c>
      <c r="D505" s="9" t="s">
        <v>786</v>
      </c>
      <c r="E505" s="9" t="s">
        <v>17</v>
      </c>
      <c r="F505" s="9">
        <v>10</v>
      </c>
      <c r="G505" s="1">
        <v>44594</v>
      </c>
      <c r="H505" s="4">
        <v>1378</v>
      </c>
      <c r="I505" s="11" t="s">
        <v>12</v>
      </c>
      <c r="J505" s="12"/>
      <c r="K505" s="12"/>
      <c r="L505" s="11"/>
      <c r="M505" s="11">
        <v>2022</v>
      </c>
      <c r="N505" s="11">
        <v>0.97</v>
      </c>
      <c r="O505" s="11"/>
      <c r="P505" s="12">
        <f t="shared" si="37"/>
        <v>1603.9919999999997</v>
      </c>
      <c r="Q505" s="51">
        <v>0.2</v>
      </c>
      <c r="R505" s="52">
        <v>0.14699999999999999</v>
      </c>
      <c r="S505" s="53">
        <f t="shared" si="36"/>
        <v>1095</v>
      </c>
      <c r="T505" s="12">
        <f t="shared" si="32"/>
        <v>912.5</v>
      </c>
    </row>
    <row r="506" spans="3:20" ht="24" x14ac:dyDescent="0.25">
      <c r="C506" s="11">
        <v>500</v>
      </c>
      <c r="D506" s="9" t="s">
        <v>787</v>
      </c>
      <c r="E506" s="9" t="s">
        <v>17</v>
      </c>
      <c r="F506" s="9">
        <v>4</v>
      </c>
      <c r="G506" s="1">
        <v>44594</v>
      </c>
      <c r="H506" s="4">
        <v>230.48</v>
      </c>
      <c r="I506" s="11" t="s">
        <v>12</v>
      </c>
      <c r="J506" s="12"/>
      <c r="K506" s="12"/>
      <c r="L506" s="11"/>
      <c r="M506" s="11">
        <v>2022</v>
      </c>
      <c r="N506" s="11">
        <v>0.97</v>
      </c>
      <c r="O506" s="11"/>
      <c r="P506" s="12">
        <f t="shared" si="37"/>
        <v>268.27871999999996</v>
      </c>
      <c r="Q506" s="51">
        <v>0.2</v>
      </c>
      <c r="R506" s="52">
        <v>0.14699999999999999</v>
      </c>
      <c r="S506" s="53">
        <f t="shared" si="36"/>
        <v>183</v>
      </c>
      <c r="T506" s="12">
        <f t="shared" si="32"/>
        <v>152.5</v>
      </c>
    </row>
    <row r="507" spans="3:20" x14ac:dyDescent="0.25">
      <c r="C507" s="11">
        <v>501</v>
      </c>
      <c r="D507" s="9" t="s">
        <v>788</v>
      </c>
      <c r="E507" s="9" t="s">
        <v>17</v>
      </c>
      <c r="F507" s="9">
        <v>1</v>
      </c>
      <c r="G507" s="1">
        <v>44594</v>
      </c>
      <c r="H507" s="4">
        <v>4895</v>
      </c>
      <c r="I507" s="11" t="s">
        <v>12</v>
      </c>
      <c r="J507" s="12"/>
      <c r="K507" s="12"/>
      <c r="L507" s="11"/>
      <c r="M507" s="11">
        <v>2022</v>
      </c>
      <c r="N507" s="11">
        <v>0.97</v>
      </c>
      <c r="O507" s="11"/>
      <c r="P507" s="12">
        <f t="shared" si="37"/>
        <v>5697.78</v>
      </c>
      <c r="Q507" s="51">
        <v>0.2</v>
      </c>
      <c r="R507" s="52">
        <v>0.14699999999999999</v>
      </c>
      <c r="S507" s="53">
        <f t="shared" si="36"/>
        <v>3888</v>
      </c>
      <c r="T507" s="12">
        <f t="shared" si="32"/>
        <v>3240</v>
      </c>
    </row>
    <row r="508" spans="3:20" x14ac:dyDescent="0.25">
      <c r="C508" s="11">
        <v>502</v>
      </c>
      <c r="D508" s="9" t="s">
        <v>789</v>
      </c>
      <c r="E508" s="9" t="s">
        <v>17</v>
      </c>
      <c r="F508" s="9">
        <v>1</v>
      </c>
      <c r="G508" s="1">
        <v>44594</v>
      </c>
      <c r="H508" s="4">
        <v>946.5</v>
      </c>
      <c r="I508" s="11" t="s">
        <v>12</v>
      </c>
      <c r="J508" s="12"/>
      <c r="K508" s="12"/>
      <c r="L508" s="11"/>
      <c r="M508" s="11">
        <v>2022</v>
      </c>
      <c r="N508" s="11">
        <v>0.97</v>
      </c>
      <c r="O508" s="11"/>
      <c r="P508" s="12">
        <f t="shared" si="37"/>
        <v>1101.7259999999999</v>
      </c>
      <c r="Q508" s="51">
        <v>0.2</v>
      </c>
      <c r="R508" s="52">
        <v>0.14699999999999999</v>
      </c>
      <c r="S508" s="53">
        <f t="shared" si="36"/>
        <v>752</v>
      </c>
      <c r="T508" s="12">
        <f t="shared" si="32"/>
        <v>626.66666666666674</v>
      </c>
    </row>
    <row r="509" spans="3:20" x14ac:dyDescent="0.25">
      <c r="C509" s="11">
        <v>503</v>
      </c>
      <c r="D509" s="9" t="s">
        <v>790</v>
      </c>
      <c r="E509" s="9" t="s">
        <v>17</v>
      </c>
      <c r="F509" s="9">
        <v>2</v>
      </c>
      <c r="G509" s="1">
        <v>43465</v>
      </c>
      <c r="H509" s="5">
        <v>952.3</v>
      </c>
      <c r="I509" s="11" t="s">
        <v>12</v>
      </c>
      <c r="J509" s="12"/>
      <c r="K509" s="12"/>
      <c r="L509" s="11"/>
      <c r="M509" s="11">
        <v>2018</v>
      </c>
      <c r="N509" s="11">
        <f>Индексы!AC24</f>
        <v>1.38</v>
      </c>
      <c r="O509" s="11"/>
      <c r="P509" s="12">
        <f t="shared" si="37"/>
        <v>1577.0087999999996</v>
      </c>
      <c r="Q509" s="51">
        <v>0.2</v>
      </c>
      <c r="R509" s="52">
        <v>0.14699999999999999</v>
      </c>
      <c r="S509" s="53">
        <f t="shared" si="36"/>
        <v>1076</v>
      </c>
      <c r="T509" s="12">
        <f t="shared" si="32"/>
        <v>896.66666666666674</v>
      </c>
    </row>
    <row r="510" spans="3:20" ht="24" x14ac:dyDescent="0.25">
      <c r="C510" s="11">
        <v>504</v>
      </c>
      <c r="D510" s="9" t="s">
        <v>791</v>
      </c>
      <c r="E510" s="9" t="s">
        <v>17</v>
      </c>
      <c r="F510" s="9">
        <v>1</v>
      </c>
      <c r="G510" s="1">
        <v>43611</v>
      </c>
      <c r="H510" s="4">
        <v>28537.02</v>
      </c>
      <c r="I510" s="11" t="s">
        <v>12</v>
      </c>
      <c r="J510" s="12"/>
      <c r="K510" s="12"/>
      <c r="L510" s="11"/>
      <c r="M510" s="11">
        <v>2019</v>
      </c>
      <c r="N510" s="11">
        <f>N392</f>
        <v>1.23</v>
      </c>
      <c r="O510" s="11"/>
      <c r="P510" s="12">
        <f t="shared" si="37"/>
        <v>42120.641519999997</v>
      </c>
      <c r="Q510" s="51">
        <v>0.2</v>
      </c>
      <c r="R510" s="52">
        <v>0.14699999999999999</v>
      </c>
      <c r="S510" s="53">
        <f t="shared" si="36"/>
        <v>28743</v>
      </c>
      <c r="T510" s="12">
        <f t="shared" si="32"/>
        <v>23952.5</v>
      </c>
    </row>
    <row r="511" spans="3:20" x14ac:dyDescent="0.25">
      <c r="C511" s="11">
        <v>505</v>
      </c>
      <c r="D511" s="9" t="s">
        <v>792</v>
      </c>
      <c r="E511" s="9" t="s">
        <v>17</v>
      </c>
      <c r="F511" s="9">
        <v>1</v>
      </c>
      <c r="G511" s="1">
        <v>44594</v>
      </c>
      <c r="H511" s="4">
        <v>7590</v>
      </c>
      <c r="I511" s="11" t="s">
        <v>12</v>
      </c>
      <c r="J511" s="12"/>
      <c r="K511" s="12"/>
      <c r="L511" s="11"/>
      <c r="M511" s="11">
        <v>2022</v>
      </c>
      <c r="N511" s="11">
        <v>0.97</v>
      </c>
      <c r="O511" s="11"/>
      <c r="P511" s="12">
        <f t="shared" si="37"/>
        <v>8834.76</v>
      </c>
      <c r="Q511" s="51">
        <v>0.2</v>
      </c>
      <c r="R511" s="52">
        <v>0.14699999999999999</v>
      </c>
      <c r="S511" s="53">
        <f t="shared" si="36"/>
        <v>6029</v>
      </c>
      <c r="T511" s="12">
        <f t="shared" si="32"/>
        <v>5024.166666666667</v>
      </c>
    </row>
    <row r="512" spans="3:20" x14ac:dyDescent="0.25">
      <c r="C512" s="11">
        <v>506</v>
      </c>
      <c r="D512" s="9" t="s">
        <v>793</v>
      </c>
      <c r="E512" s="9" t="s">
        <v>17</v>
      </c>
      <c r="F512" s="9">
        <v>3</v>
      </c>
      <c r="G512" s="1">
        <v>43465</v>
      </c>
      <c r="H512" s="4">
        <v>8477.61</v>
      </c>
      <c r="I512" s="11" t="s">
        <v>12</v>
      </c>
      <c r="J512" s="12"/>
      <c r="K512" s="12"/>
      <c r="L512" s="11"/>
      <c r="M512" s="11">
        <v>2018</v>
      </c>
      <c r="N512" s="11">
        <f>Индексы!AC24</f>
        <v>1.38</v>
      </c>
      <c r="O512" s="11"/>
      <c r="P512" s="12">
        <f t="shared" si="37"/>
        <v>14038.92216</v>
      </c>
      <c r="Q512" s="51">
        <v>0.2</v>
      </c>
      <c r="R512" s="52">
        <v>0.14699999999999999</v>
      </c>
      <c r="S512" s="53">
        <f t="shared" si="36"/>
        <v>9580</v>
      </c>
      <c r="T512" s="12">
        <f t="shared" si="32"/>
        <v>7983.3333333333339</v>
      </c>
    </row>
    <row r="513" spans="3:20" x14ac:dyDescent="0.25">
      <c r="C513" s="11">
        <v>507</v>
      </c>
      <c r="D513" s="9" t="s">
        <v>794</v>
      </c>
      <c r="E513" s="9" t="s">
        <v>17</v>
      </c>
      <c r="F513" s="9">
        <v>1</v>
      </c>
      <c r="G513" s="1">
        <v>43465</v>
      </c>
      <c r="H513" s="4">
        <v>4667.29</v>
      </c>
      <c r="I513" s="11" t="s">
        <v>12</v>
      </c>
      <c r="J513" s="12"/>
      <c r="K513" s="12"/>
      <c r="L513" s="11"/>
      <c r="M513" s="11">
        <v>2018</v>
      </c>
      <c r="N513" s="11">
        <f>Индексы!AC24</f>
        <v>1.38</v>
      </c>
      <c r="O513" s="11"/>
      <c r="P513" s="12">
        <f t="shared" si="37"/>
        <v>7729.0322399999986</v>
      </c>
      <c r="Q513" s="51">
        <v>0.2</v>
      </c>
      <c r="R513" s="52">
        <v>0.14699999999999999</v>
      </c>
      <c r="S513" s="53">
        <f t="shared" si="36"/>
        <v>5274</v>
      </c>
      <c r="T513" s="12">
        <f t="shared" si="32"/>
        <v>4395</v>
      </c>
    </row>
    <row r="514" spans="3:20" x14ac:dyDescent="0.25">
      <c r="C514" s="11">
        <v>508</v>
      </c>
      <c r="D514" s="9" t="s">
        <v>795</v>
      </c>
      <c r="E514" s="9" t="s">
        <v>17</v>
      </c>
      <c r="F514" s="9">
        <v>12</v>
      </c>
      <c r="G514" s="1">
        <v>44594</v>
      </c>
      <c r="H514" s="5">
        <v>13084.75</v>
      </c>
      <c r="I514" s="11" t="s">
        <v>12</v>
      </c>
      <c r="J514" s="12"/>
      <c r="K514" s="12"/>
      <c r="L514" s="11"/>
      <c r="M514" s="11">
        <v>2022</v>
      </c>
      <c r="N514" s="11">
        <v>0.97</v>
      </c>
      <c r="O514" s="11"/>
      <c r="P514" s="12">
        <f t="shared" si="37"/>
        <v>15230.648999999999</v>
      </c>
      <c r="Q514" s="51">
        <v>0.2</v>
      </c>
      <c r="R514" s="52">
        <v>0.14699999999999999</v>
      </c>
      <c r="S514" s="53">
        <f t="shared" si="36"/>
        <v>10393</v>
      </c>
      <c r="T514" s="12">
        <f t="shared" si="32"/>
        <v>8660.8333333333339</v>
      </c>
    </row>
    <row r="515" spans="3:20" ht="24" x14ac:dyDescent="0.25">
      <c r="C515" s="11">
        <v>509</v>
      </c>
      <c r="D515" s="9" t="s">
        <v>796</v>
      </c>
      <c r="E515" s="9" t="s">
        <v>17</v>
      </c>
      <c r="F515" s="9">
        <v>3</v>
      </c>
      <c r="G515" s="1">
        <v>44594</v>
      </c>
      <c r="H515" s="4">
        <v>2071.5</v>
      </c>
      <c r="I515" s="11" t="s">
        <v>12</v>
      </c>
      <c r="J515" s="12"/>
      <c r="K515" s="12"/>
      <c r="L515" s="11"/>
      <c r="M515" s="11">
        <v>2022</v>
      </c>
      <c r="N515" s="11">
        <v>0.97</v>
      </c>
      <c r="O515" s="11"/>
      <c r="P515" s="12">
        <f t="shared" si="37"/>
        <v>2411.2260000000001</v>
      </c>
      <c r="Q515" s="51">
        <v>0.2</v>
      </c>
      <c r="R515" s="52">
        <v>0.14699999999999999</v>
      </c>
      <c r="S515" s="53">
        <f t="shared" si="36"/>
        <v>1645</v>
      </c>
      <c r="T515" s="12">
        <f t="shared" si="32"/>
        <v>1370.8333333333335</v>
      </c>
    </row>
    <row r="516" spans="3:20" ht="24" x14ac:dyDescent="0.25">
      <c r="C516" s="11">
        <v>510</v>
      </c>
      <c r="D516" s="9" t="s">
        <v>797</v>
      </c>
      <c r="E516" s="9" t="s">
        <v>17</v>
      </c>
      <c r="F516" s="9">
        <v>1</v>
      </c>
      <c r="G516" s="1">
        <v>44594</v>
      </c>
      <c r="H516" s="4">
        <v>124842</v>
      </c>
      <c r="I516" s="11" t="s">
        <v>12</v>
      </c>
      <c r="J516" s="12">
        <v>20000</v>
      </c>
      <c r="K516" s="11"/>
      <c r="L516" s="11" t="s">
        <v>2113</v>
      </c>
      <c r="M516" s="11"/>
      <c r="N516" s="11"/>
      <c r="O516" s="12">
        <f t="shared" si="33"/>
        <v>20000</v>
      </c>
      <c r="P516" s="12">
        <f t="shared" si="34"/>
        <v>20000</v>
      </c>
      <c r="Q516" s="51">
        <v>0.2</v>
      </c>
      <c r="R516" s="52">
        <v>0.14699999999999999</v>
      </c>
      <c r="S516" s="53">
        <f t="shared" si="36"/>
        <v>13648</v>
      </c>
      <c r="T516" s="12">
        <f t="shared" si="32"/>
        <v>11373.333333333334</v>
      </c>
    </row>
    <row r="517" spans="3:20" x14ac:dyDescent="0.25">
      <c r="C517" s="11">
        <v>511</v>
      </c>
      <c r="D517" s="9" t="s">
        <v>798</v>
      </c>
      <c r="E517" s="9" t="s">
        <v>17</v>
      </c>
      <c r="F517" s="9">
        <v>2</v>
      </c>
      <c r="G517" s="1">
        <v>44594</v>
      </c>
      <c r="H517" s="4">
        <v>53856</v>
      </c>
      <c r="I517" s="11" t="s">
        <v>12</v>
      </c>
      <c r="J517" s="12">
        <v>57212</v>
      </c>
      <c r="K517" s="11"/>
      <c r="L517" s="11" t="s">
        <v>2114</v>
      </c>
      <c r="M517" s="11"/>
      <c r="N517" s="11"/>
      <c r="O517" s="12">
        <f t="shared" si="33"/>
        <v>57212</v>
      </c>
      <c r="P517" s="12">
        <f t="shared" si="34"/>
        <v>114424</v>
      </c>
      <c r="Q517" s="51">
        <v>0.2</v>
      </c>
      <c r="R517" s="52">
        <v>0.14699999999999999</v>
      </c>
      <c r="S517" s="53">
        <f t="shared" si="36"/>
        <v>78083</v>
      </c>
      <c r="T517" s="12">
        <f t="shared" si="32"/>
        <v>65069.166666666672</v>
      </c>
    </row>
    <row r="518" spans="3:20" x14ac:dyDescent="0.25">
      <c r="C518" s="11">
        <v>512</v>
      </c>
      <c r="D518" s="9" t="s">
        <v>799</v>
      </c>
      <c r="E518" s="9" t="s">
        <v>17</v>
      </c>
      <c r="F518" s="9">
        <v>3</v>
      </c>
      <c r="G518" s="1">
        <v>44594</v>
      </c>
      <c r="H518" s="4">
        <v>41958.720000000001</v>
      </c>
      <c r="I518" s="11" t="s">
        <v>12</v>
      </c>
      <c r="J518" s="12"/>
      <c r="K518" s="12"/>
      <c r="L518" s="11"/>
      <c r="M518" s="11">
        <v>2022</v>
      </c>
      <c r="N518" s="11">
        <v>0.97</v>
      </c>
      <c r="O518" s="11"/>
      <c r="P518" s="12">
        <f>H518*N518*1.2</f>
        <v>48839.950080000002</v>
      </c>
      <c r="Q518" s="51">
        <v>0.2</v>
      </c>
      <c r="R518" s="52">
        <v>0.14699999999999999</v>
      </c>
      <c r="S518" s="53">
        <f t="shared" si="36"/>
        <v>33328</v>
      </c>
      <c r="T518" s="12">
        <f t="shared" si="32"/>
        <v>27773.333333333336</v>
      </c>
    </row>
    <row r="519" spans="3:20" x14ac:dyDescent="0.25">
      <c r="C519" s="11">
        <v>513</v>
      </c>
      <c r="D519" s="9" t="s">
        <v>800</v>
      </c>
      <c r="E519" s="9" t="s">
        <v>17</v>
      </c>
      <c r="F519" s="9">
        <v>2</v>
      </c>
      <c r="G519" s="1">
        <v>44594</v>
      </c>
      <c r="H519" s="4">
        <v>26454.5</v>
      </c>
      <c r="I519" s="11" t="s">
        <v>12</v>
      </c>
      <c r="J519" s="12"/>
      <c r="K519" s="12"/>
      <c r="L519" s="11"/>
      <c r="M519" s="11">
        <v>2022</v>
      </c>
      <c r="N519" s="11">
        <v>0.97</v>
      </c>
      <c r="O519" s="11"/>
      <c r="P519" s="12">
        <f>H519*N519*1.2</f>
        <v>30793.037999999997</v>
      </c>
      <c r="Q519" s="51">
        <v>0.2</v>
      </c>
      <c r="R519" s="52">
        <v>0.14699999999999999</v>
      </c>
      <c r="S519" s="53">
        <f t="shared" si="36"/>
        <v>21013</v>
      </c>
      <c r="T519" s="12">
        <f t="shared" si="32"/>
        <v>17510.833333333336</v>
      </c>
    </row>
    <row r="520" spans="3:20" x14ac:dyDescent="0.25">
      <c r="C520" s="11">
        <v>514</v>
      </c>
      <c r="D520" s="9" t="s">
        <v>801</v>
      </c>
      <c r="E520" s="9" t="s">
        <v>17</v>
      </c>
      <c r="F520" s="9">
        <v>5</v>
      </c>
      <c r="G520" s="2"/>
      <c r="H520" s="6"/>
      <c r="I520" s="11" t="s">
        <v>12</v>
      </c>
      <c r="J520" s="12">
        <v>1325</v>
      </c>
      <c r="K520" s="11"/>
      <c r="L520" s="11" t="s">
        <v>802</v>
      </c>
      <c r="M520" s="11"/>
      <c r="N520" s="11"/>
      <c r="O520" s="12">
        <f t="shared" ref="O520:O583" si="38">J520</f>
        <v>1325</v>
      </c>
      <c r="P520" s="12">
        <f t="shared" ref="P520:P583" si="39">O520*F520</f>
        <v>6625</v>
      </c>
      <c r="Q520" s="51">
        <v>0.2</v>
      </c>
      <c r="R520" s="52">
        <v>0.14699999999999999</v>
      </c>
      <c r="S520" s="53">
        <f t="shared" si="36"/>
        <v>4521</v>
      </c>
      <c r="T520" s="12">
        <f t="shared" ref="T520:T583" si="40">S520/1.2</f>
        <v>3767.5</v>
      </c>
    </row>
    <row r="521" spans="3:20" ht="36" x14ac:dyDescent="0.25">
      <c r="C521" s="11">
        <v>515</v>
      </c>
      <c r="D521" s="9" t="s">
        <v>803</v>
      </c>
      <c r="E521" s="9" t="s">
        <v>17</v>
      </c>
      <c r="F521" s="9">
        <v>4</v>
      </c>
      <c r="G521" s="2"/>
      <c r="H521" s="6"/>
      <c r="I521" s="11" t="s">
        <v>12</v>
      </c>
      <c r="J521" s="12">
        <v>2154.6799999999998</v>
      </c>
      <c r="K521" s="11"/>
      <c r="L521" s="11" t="s">
        <v>804</v>
      </c>
      <c r="M521" s="11"/>
      <c r="N521" s="11"/>
      <c r="O521" s="12">
        <f t="shared" si="38"/>
        <v>2154.6799999999998</v>
      </c>
      <c r="P521" s="12">
        <f t="shared" si="39"/>
        <v>8618.7199999999993</v>
      </c>
      <c r="Q521" s="51">
        <v>0.2</v>
      </c>
      <c r="R521" s="52">
        <v>0.14699999999999999</v>
      </c>
      <c r="S521" s="53">
        <f t="shared" si="36"/>
        <v>5881</v>
      </c>
      <c r="T521" s="12">
        <f t="shared" si="40"/>
        <v>4900.8333333333339</v>
      </c>
    </row>
    <row r="522" spans="3:20" ht="24" x14ac:dyDescent="0.25">
      <c r="C522" s="11">
        <v>516</v>
      </c>
      <c r="D522" s="9" t="s">
        <v>805</v>
      </c>
      <c r="E522" s="9" t="s">
        <v>17</v>
      </c>
      <c r="F522" s="9">
        <v>1</v>
      </c>
      <c r="G522" s="2"/>
      <c r="H522" s="6"/>
      <c r="I522" s="11" t="s">
        <v>12</v>
      </c>
      <c r="J522" s="12">
        <v>15234.34</v>
      </c>
      <c r="K522" s="11"/>
      <c r="L522" s="11" t="s">
        <v>806</v>
      </c>
      <c r="M522" s="11"/>
      <c r="N522" s="11"/>
      <c r="O522" s="12">
        <f t="shared" si="38"/>
        <v>15234.34</v>
      </c>
      <c r="P522" s="12">
        <f t="shared" si="39"/>
        <v>15234.34</v>
      </c>
      <c r="Q522" s="51">
        <v>0.2</v>
      </c>
      <c r="R522" s="52">
        <v>0.14699999999999999</v>
      </c>
      <c r="S522" s="53">
        <f t="shared" si="36"/>
        <v>10396</v>
      </c>
      <c r="T522" s="12">
        <f t="shared" si="40"/>
        <v>8663.3333333333339</v>
      </c>
    </row>
    <row r="523" spans="3:20" ht="48" x14ac:dyDescent="0.25">
      <c r="C523" s="11">
        <v>517</v>
      </c>
      <c r="D523" s="9" t="s">
        <v>807</v>
      </c>
      <c r="E523" s="9" t="s">
        <v>17</v>
      </c>
      <c r="F523" s="9">
        <v>4</v>
      </c>
      <c r="G523" s="2"/>
      <c r="H523" s="6"/>
      <c r="I523" s="11" t="s">
        <v>12</v>
      </c>
      <c r="J523" s="12">
        <v>3005.67</v>
      </c>
      <c r="K523" s="11"/>
      <c r="L523" s="11" t="s">
        <v>808</v>
      </c>
      <c r="M523" s="11"/>
      <c r="N523" s="11"/>
      <c r="O523" s="12">
        <f t="shared" si="38"/>
        <v>3005.67</v>
      </c>
      <c r="P523" s="12">
        <f t="shared" si="39"/>
        <v>12022.68</v>
      </c>
      <c r="Q523" s="51">
        <v>0.2</v>
      </c>
      <c r="R523" s="52">
        <v>0.14699999999999999</v>
      </c>
      <c r="S523" s="53">
        <f t="shared" si="36"/>
        <v>8204</v>
      </c>
      <c r="T523" s="12">
        <f t="shared" si="40"/>
        <v>6836.666666666667</v>
      </c>
    </row>
    <row r="524" spans="3:20" x14ac:dyDescent="0.25">
      <c r="C524" s="11">
        <v>518</v>
      </c>
      <c r="D524" s="9" t="s">
        <v>809</v>
      </c>
      <c r="E524" s="9" t="s">
        <v>17</v>
      </c>
      <c r="F524" s="9">
        <v>15</v>
      </c>
      <c r="G524" s="2"/>
      <c r="H524" s="6"/>
      <c r="I524" s="11" t="s">
        <v>12</v>
      </c>
      <c r="J524" s="12">
        <f>273.78*102.0271</f>
        <v>27932.979437999998</v>
      </c>
      <c r="K524" s="11"/>
      <c r="L524" s="11" t="s">
        <v>810</v>
      </c>
      <c r="M524" s="11"/>
      <c r="N524" s="11"/>
      <c r="O524" s="12">
        <f t="shared" si="38"/>
        <v>27932.979437999998</v>
      </c>
      <c r="P524" s="12">
        <f t="shared" si="39"/>
        <v>418994.69156999997</v>
      </c>
      <c r="Q524" s="51">
        <v>0.2</v>
      </c>
      <c r="R524" s="52">
        <v>0.14699999999999999</v>
      </c>
      <c r="S524" s="53">
        <f t="shared" si="36"/>
        <v>285922</v>
      </c>
      <c r="T524" s="12">
        <f t="shared" si="40"/>
        <v>238268.33333333334</v>
      </c>
    </row>
    <row r="525" spans="3:20" ht="24" x14ac:dyDescent="0.25">
      <c r="C525" s="11">
        <v>519</v>
      </c>
      <c r="D525" s="9" t="s">
        <v>811</v>
      </c>
      <c r="E525" s="9" t="s">
        <v>17</v>
      </c>
      <c r="F525" s="9">
        <v>7</v>
      </c>
      <c r="G525" s="2"/>
      <c r="H525" s="6"/>
      <c r="I525" s="11" t="s">
        <v>12</v>
      </c>
      <c r="J525" s="12">
        <v>291.94</v>
      </c>
      <c r="K525" s="11"/>
      <c r="L525" s="11" t="s">
        <v>812</v>
      </c>
      <c r="M525" s="11"/>
      <c r="N525" s="11"/>
      <c r="O525" s="12">
        <f t="shared" si="38"/>
        <v>291.94</v>
      </c>
      <c r="P525" s="12">
        <f t="shared" si="39"/>
        <v>2043.58</v>
      </c>
      <c r="Q525" s="51">
        <v>0.2</v>
      </c>
      <c r="R525" s="52">
        <v>0.14699999999999999</v>
      </c>
      <c r="S525" s="53">
        <f t="shared" si="36"/>
        <v>1395</v>
      </c>
      <c r="T525" s="12">
        <f t="shared" si="40"/>
        <v>1162.5</v>
      </c>
    </row>
    <row r="526" spans="3:20" x14ac:dyDescent="0.25">
      <c r="C526" s="11">
        <v>520</v>
      </c>
      <c r="D526" s="9" t="s">
        <v>813</v>
      </c>
      <c r="E526" s="9" t="s">
        <v>17</v>
      </c>
      <c r="F526" s="9">
        <v>1</v>
      </c>
      <c r="G526" s="2"/>
      <c r="H526" s="6"/>
      <c r="I526" s="11" t="s">
        <v>12</v>
      </c>
      <c r="J526" s="12">
        <v>3633</v>
      </c>
      <c r="K526" s="11"/>
      <c r="L526" s="11" t="s">
        <v>814</v>
      </c>
      <c r="M526" s="11"/>
      <c r="N526" s="11"/>
      <c r="O526" s="12">
        <f t="shared" si="38"/>
        <v>3633</v>
      </c>
      <c r="P526" s="12">
        <f t="shared" si="39"/>
        <v>3633</v>
      </c>
      <c r="Q526" s="51">
        <v>0.2</v>
      </c>
      <c r="R526" s="52">
        <v>0.14699999999999999</v>
      </c>
      <c r="S526" s="53">
        <f t="shared" ref="S526:S589" si="41">ROUND(P526*(1-Q526)*(1-R526),0)</f>
        <v>2479</v>
      </c>
      <c r="T526" s="12">
        <f t="shared" si="40"/>
        <v>2065.8333333333335</v>
      </c>
    </row>
    <row r="527" spans="3:20" ht="36" x14ac:dyDescent="0.25">
      <c r="C527" s="11">
        <v>521</v>
      </c>
      <c r="D527" s="9" t="s">
        <v>815</v>
      </c>
      <c r="E527" s="9" t="s">
        <v>17</v>
      </c>
      <c r="F527" s="9">
        <v>4</v>
      </c>
      <c r="G527" s="2"/>
      <c r="H527" s="6"/>
      <c r="I527" s="11" t="s">
        <v>12</v>
      </c>
      <c r="J527" s="12">
        <v>9543.9</v>
      </c>
      <c r="K527" s="11"/>
      <c r="L527" s="11" t="s">
        <v>816</v>
      </c>
      <c r="M527" s="11"/>
      <c r="N527" s="11"/>
      <c r="O527" s="12">
        <f t="shared" si="38"/>
        <v>9543.9</v>
      </c>
      <c r="P527" s="12">
        <f t="shared" si="39"/>
        <v>38175.599999999999</v>
      </c>
      <c r="Q527" s="51">
        <v>0.2</v>
      </c>
      <c r="R527" s="52">
        <v>0.14699999999999999</v>
      </c>
      <c r="S527" s="53">
        <f t="shared" si="41"/>
        <v>26051</v>
      </c>
      <c r="T527" s="12">
        <f t="shared" si="40"/>
        <v>21709.166666666668</v>
      </c>
    </row>
    <row r="528" spans="3:20" ht="24" x14ac:dyDescent="0.25">
      <c r="C528" s="11">
        <v>522</v>
      </c>
      <c r="D528" s="9" t="s">
        <v>817</v>
      </c>
      <c r="E528" s="9" t="s">
        <v>17</v>
      </c>
      <c r="F528" s="9">
        <v>4</v>
      </c>
      <c r="G528" s="2"/>
      <c r="H528" s="6"/>
      <c r="I528" s="11" t="s">
        <v>12</v>
      </c>
      <c r="J528" s="12">
        <v>15773.8</v>
      </c>
      <c r="K528" s="11"/>
      <c r="L528" s="11" t="s">
        <v>818</v>
      </c>
      <c r="M528" s="11"/>
      <c r="N528" s="11"/>
      <c r="O528" s="12">
        <f t="shared" si="38"/>
        <v>15773.8</v>
      </c>
      <c r="P528" s="12">
        <f t="shared" si="39"/>
        <v>63095.199999999997</v>
      </c>
      <c r="Q528" s="51">
        <v>0.2</v>
      </c>
      <c r="R528" s="52">
        <v>0.14699999999999999</v>
      </c>
      <c r="S528" s="53">
        <f t="shared" si="41"/>
        <v>43056</v>
      </c>
      <c r="T528" s="12">
        <f t="shared" si="40"/>
        <v>35880</v>
      </c>
    </row>
    <row r="529" spans="3:20" ht="24" x14ac:dyDescent="0.25">
      <c r="C529" s="11">
        <v>523</v>
      </c>
      <c r="D529" s="9" t="s">
        <v>819</v>
      </c>
      <c r="E529" s="9" t="s">
        <v>17</v>
      </c>
      <c r="F529" s="9">
        <v>2</v>
      </c>
      <c r="G529" s="2"/>
      <c r="H529" s="6"/>
      <c r="I529" s="11" t="s">
        <v>12</v>
      </c>
      <c r="J529" s="12">
        <v>4380</v>
      </c>
      <c r="K529" s="11"/>
      <c r="L529" s="11" t="s">
        <v>820</v>
      </c>
      <c r="M529" s="11"/>
      <c r="N529" s="11"/>
      <c r="O529" s="12">
        <f t="shared" si="38"/>
        <v>4380</v>
      </c>
      <c r="P529" s="12">
        <f t="shared" si="39"/>
        <v>8760</v>
      </c>
      <c r="Q529" s="51">
        <v>0.2</v>
      </c>
      <c r="R529" s="52">
        <v>0.14699999999999999</v>
      </c>
      <c r="S529" s="53">
        <f t="shared" si="41"/>
        <v>5978</v>
      </c>
      <c r="T529" s="12">
        <f t="shared" si="40"/>
        <v>4981.666666666667</v>
      </c>
    </row>
    <row r="530" spans="3:20" ht="24" x14ac:dyDescent="0.25">
      <c r="C530" s="11">
        <v>524</v>
      </c>
      <c r="D530" s="9" t="s">
        <v>821</v>
      </c>
      <c r="E530" s="9" t="s">
        <v>17</v>
      </c>
      <c r="F530" s="9">
        <v>20</v>
      </c>
      <c r="G530" s="2"/>
      <c r="H530" s="6"/>
      <c r="I530" s="11" t="s">
        <v>12</v>
      </c>
      <c r="J530" s="12">
        <v>39.61</v>
      </c>
      <c r="K530" s="11"/>
      <c r="L530" s="11" t="s">
        <v>822</v>
      </c>
      <c r="M530" s="11"/>
      <c r="N530" s="11"/>
      <c r="O530" s="12">
        <f t="shared" si="38"/>
        <v>39.61</v>
      </c>
      <c r="P530" s="12">
        <f t="shared" si="39"/>
        <v>792.2</v>
      </c>
      <c r="Q530" s="51">
        <v>0.2</v>
      </c>
      <c r="R530" s="52">
        <v>0.14699999999999999</v>
      </c>
      <c r="S530" s="53">
        <f t="shared" si="41"/>
        <v>541</v>
      </c>
      <c r="T530" s="12">
        <f t="shared" si="40"/>
        <v>450.83333333333337</v>
      </c>
    </row>
    <row r="531" spans="3:20" ht="24" x14ac:dyDescent="0.25">
      <c r="C531" s="11">
        <v>525</v>
      </c>
      <c r="D531" s="9" t="s">
        <v>823</v>
      </c>
      <c r="E531" s="9" t="s">
        <v>17</v>
      </c>
      <c r="F531" s="9">
        <v>1</v>
      </c>
      <c r="G531" s="2"/>
      <c r="H531" s="6"/>
      <c r="I531" s="11" t="s">
        <v>12</v>
      </c>
      <c r="J531" s="12">
        <v>15555</v>
      </c>
      <c r="K531" s="11"/>
      <c r="L531" s="11" t="s">
        <v>824</v>
      </c>
      <c r="M531" s="11"/>
      <c r="N531" s="11"/>
      <c r="O531" s="12">
        <f t="shared" si="38"/>
        <v>15555</v>
      </c>
      <c r="P531" s="12">
        <f t="shared" si="39"/>
        <v>15555</v>
      </c>
      <c r="Q531" s="51">
        <v>0.2</v>
      </c>
      <c r="R531" s="52">
        <v>0.14699999999999999</v>
      </c>
      <c r="S531" s="53">
        <f t="shared" si="41"/>
        <v>10615</v>
      </c>
      <c r="T531" s="12">
        <f t="shared" si="40"/>
        <v>8845.8333333333339</v>
      </c>
    </row>
    <row r="532" spans="3:20" ht="24" x14ac:dyDescent="0.25">
      <c r="C532" s="11">
        <v>526</v>
      </c>
      <c r="D532" s="9" t="s">
        <v>825</v>
      </c>
      <c r="E532" s="9" t="s">
        <v>17</v>
      </c>
      <c r="F532" s="9">
        <v>13</v>
      </c>
      <c r="G532" s="2"/>
      <c r="H532" s="6"/>
      <c r="I532" s="11" t="s">
        <v>12</v>
      </c>
      <c r="J532" s="12">
        <v>80</v>
      </c>
      <c r="K532" s="11"/>
      <c r="L532" s="11" t="s">
        <v>826</v>
      </c>
      <c r="M532" s="11"/>
      <c r="N532" s="11"/>
      <c r="O532" s="12">
        <f t="shared" si="38"/>
        <v>80</v>
      </c>
      <c r="P532" s="12">
        <f t="shared" si="39"/>
        <v>1040</v>
      </c>
      <c r="Q532" s="51">
        <v>0.2</v>
      </c>
      <c r="R532" s="52">
        <v>0.14699999999999999</v>
      </c>
      <c r="S532" s="53">
        <f t="shared" si="41"/>
        <v>710</v>
      </c>
      <c r="T532" s="12">
        <f t="shared" si="40"/>
        <v>591.66666666666674</v>
      </c>
    </row>
    <row r="533" spans="3:20" ht="24" x14ac:dyDescent="0.25">
      <c r="C533" s="11">
        <v>527</v>
      </c>
      <c r="D533" s="9" t="s">
        <v>827</v>
      </c>
      <c r="E533" s="9" t="s">
        <v>17</v>
      </c>
      <c r="F533" s="9">
        <v>3</v>
      </c>
      <c r="G533" s="2"/>
      <c r="H533" s="6"/>
      <c r="I533" s="11" t="s">
        <v>12</v>
      </c>
      <c r="J533" s="12">
        <v>119</v>
      </c>
      <c r="K533" s="11"/>
      <c r="L533" s="11" t="s">
        <v>828</v>
      </c>
      <c r="M533" s="11"/>
      <c r="N533" s="11"/>
      <c r="O533" s="12">
        <f t="shared" si="38"/>
        <v>119</v>
      </c>
      <c r="P533" s="12">
        <f t="shared" si="39"/>
        <v>357</v>
      </c>
      <c r="Q533" s="51">
        <v>0.2</v>
      </c>
      <c r="R533" s="52">
        <v>0.14699999999999999</v>
      </c>
      <c r="S533" s="53">
        <f t="shared" si="41"/>
        <v>244</v>
      </c>
      <c r="T533" s="12">
        <f t="shared" si="40"/>
        <v>203.33333333333334</v>
      </c>
    </row>
    <row r="534" spans="3:20" x14ac:dyDescent="0.25">
      <c r="C534" s="11">
        <v>528</v>
      </c>
      <c r="D534" s="9" t="s">
        <v>829</v>
      </c>
      <c r="E534" s="9" t="s">
        <v>17</v>
      </c>
      <c r="F534" s="9">
        <v>50</v>
      </c>
      <c r="G534" s="2"/>
      <c r="H534" s="6"/>
      <c r="I534" s="11" t="s">
        <v>12</v>
      </c>
      <c r="J534" s="12">
        <v>68</v>
      </c>
      <c r="K534" s="11"/>
      <c r="L534" s="11" t="s">
        <v>830</v>
      </c>
      <c r="M534" s="11"/>
      <c r="N534" s="11"/>
      <c r="O534" s="12">
        <f t="shared" si="38"/>
        <v>68</v>
      </c>
      <c r="P534" s="12">
        <f t="shared" si="39"/>
        <v>3400</v>
      </c>
      <c r="Q534" s="51">
        <v>0.2</v>
      </c>
      <c r="R534" s="52">
        <v>0.14699999999999999</v>
      </c>
      <c r="S534" s="53">
        <f t="shared" si="41"/>
        <v>2320</v>
      </c>
      <c r="T534" s="12">
        <f t="shared" si="40"/>
        <v>1933.3333333333335</v>
      </c>
    </row>
    <row r="535" spans="3:20" ht="36" x14ac:dyDescent="0.25">
      <c r="C535" s="11">
        <v>529</v>
      </c>
      <c r="D535" s="9" t="s">
        <v>831</v>
      </c>
      <c r="E535" s="9" t="s">
        <v>17</v>
      </c>
      <c r="F535" s="9">
        <v>2</v>
      </c>
      <c r="G535" s="2"/>
      <c r="H535" s="6"/>
      <c r="I535" s="11" t="s">
        <v>12</v>
      </c>
      <c r="J535" s="12">
        <v>160.47999999999999</v>
      </c>
      <c r="K535" s="11"/>
      <c r="L535" s="11" t="s">
        <v>832</v>
      </c>
      <c r="M535" s="11"/>
      <c r="N535" s="11"/>
      <c r="O535" s="12">
        <f t="shared" si="38"/>
        <v>160.47999999999999</v>
      </c>
      <c r="P535" s="12">
        <f t="shared" si="39"/>
        <v>320.95999999999998</v>
      </c>
      <c r="Q535" s="51">
        <v>0.2</v>
      </c>
      <c r="R535" s="52">
        <v>0.14699999999999999</v>
      </c>
      <c r="S535" s="53">
        <f t="shared" si="41"/>
        <v>219</v>
      </c>
      <c r="T535" s="12">
        <f t="shared" si="40"/>
        <v>182.5</v>
      </c>
    </row>
    <row r="536" spans="3:20" ht="48" x14ac:dyDescent="0.25">
      <c r="C536" s="11">
        <v>530</v>
      </c>
      <c r="D536" s="9" t="s">
        <v>833</v>
      </c>
      <c r="E536" s="9" t="s">
        <v>17</v>
      </c>
      <c r="F536" s="9">
        <v>8</v>
      </c>
      <c r="G536" s="2"/>
      <c r="H536" s="6"/>
      <c r="I536" s="11" t="s">
        <v>12</v>
      </c>
      <c r="J536" s="12">
        <v>706.99</v>
      </c>
      <c r="K536" s="11"/>
      <c r="L536" s="11" t="s">
        <v>834</v>
      </c>
      <c r="M536" s="11"/>
      <c r="N536" s="11"/>
      <c r="O536" s="12">
        <f t="shared" si="38"/>
        <v>706.99</v>
      </c>
      <c r="P536" s="12">
        <f t="shared" si="39"/>
        <v>5655.92</v>
      </c>
      <c r="Q536" s="51">
        <v>0.2</v>
      </c>
      <c r="R536" s="52">
        <v>0.14699999999999999</v>
      </c>
      <c r="S536" s="53">
        <f t="shared" si="41"/>
        <v>3860</v>
      </c>
      <c r="T536" s="12">
        <f t="shared" si="40"/>
        <v>3216.666666666667</v>
      </c>
    </row>
    <row r="537" spans="3:20" ht="24" x14ac:dyDescent="0.25">
      <c r="C537" s="11">
        <v>531</v>
      </c>
      <c r="D537" s="9" t="s">
        <v>835</v>
      </c>
      <c r="E537" s="9" t="s">
        <v>17</v>
      </c>
      <c r="F537" s="9">
        <v>10</v>
      </c>
      <c r="G537" s="2"/>
      <c r="H537" s="6"/>
      <c r="I537" s="11" t="s">
        <v>12</v>
      </c>
      <c r="J537" s="12">
        <v>1019.1</v>
      </c>
      <c r="K537" s="11"/>
      <c r="L537" s="11" t="s">
        <v>836</v>
      </c>
      <c r="M537" s="11"/>
      <c r="N537" s="11"/>
      <c r="O537" s="12">
        <f t="shared" si="38"/>
        <v>1019.1</v>
      </c>
      <c r="P537" s="12">
        <f t="shared" si="39"/>
        <v>10191</v>
      </c>
      <c r="Q537" s="51">
        <v>0.2</v>
      </c>
      <c r="R537" s="52">
        <v>0.14699999999999999</v>
      </c>
      <c r="S537" s="53">
        <f t="shared" si="41"/>
        <v>6954</v>
      </c>
      <c r="T537" s="12">
        <f t="shared" si="40"/>
        <v>5795</v>
      </c>
    </row>
    <row r="538" spans="3:20" x14ac:dyDescent="0.25">
      <c r="C538" s="11">
        <v>532</v>
      </c>
      <c r="D538" s="9" t="s">
        <v>837</v>
      </c>
      <c r="E538" s="9" t="s">
        <v>17</v>
      </c>
      <c r="F538" s="9">
        <v>12</v>
      </c>
      <c r="G538" s="2"/>
      <c r="H538" s="6"/>
      <c r="I538" s="11" t="s">
        <v>12</v>
      </c>
      <c r="J538" s="12">
        <v>850</v>
      </c>
      <c r="K538" s="11"/>
      <c r="L538" s="11" t="s">
        <v>838</v>
      </c>
      <c r="M538" s="11"/>
      <c r="N538" s="11"/>
      <c r="O538" s="12">
        <f t="shared" si="38"/>
        <v>850</v>
      </c>
      <c r="P538" s="12">
        <f t="shared" si="39"/>
        <v>10200</v>
      </c>
      <c r="Q538" s="51">
        <v>0.2</v>
      </c>
      <c r="R538" s="52">
        <v>0.14699999999999999</v>
      </c>
      <c r="S538" s="53">
        <f t="shared" si="41"/>
        <v>6960</v>
      </c>
      <c r="T538" s="12">
        <f t="shared" si="40"/>
        <v>5800</v>
      </c>
    </row>
    <row r="539" spans="3:20" ht="36" x14ac:dyDescent="0.25">
      <c r="C539" s="11">
        <v>533</v>
      </c>
      <c r="D539" s="9" t="s">
        <v>839</v>
      </c>
      <c r="E539" s="9" t="s">
        <v>17</v>
      </c>
      <c r="F539" s="9">
        <v>7</v>
      </c>
      <c r="G539" s="2"/>
      <c r="H539" s="6"/>
      <c r="I539" s="11" t="s">
        <v>12</v>
      </c>
      <c r="J539" s="12">
        <v>1647.28</v>
      </c>
      <c r="K539" s="11"/>
      <c r="L539" s="11" t="s">
        <v>840</v>
      </c>
      <c r="M539" s="11"/>
      <c r="N539" s="11"/>
      <c r="O539" s="12">
        <f t="shared" si="38"/>
        <v>1647.28</v>
      </c>
      <c r="P539" s="12">
        <f t="shared" si="39"/>
        <v>11530.96</v>
      </c>
      <c r="Q539" s="51">
        <v>0.2</v>
      </c>
      <c r="R539" s="52">
        <v>0.14699999999999999</v>
      </c>
      <c r="S539" s="53">
        <f t="shared" si="41"/>
        <v>7869</v>
      </c>
      <c r="T539" s="12">
        <f t="shared" si="40"/>
        <v>6557.5</v>
      </c>
    </row>
    <row r="540" spans="3:20" x14ac:dyDescent="0.25">
      <c r="C540" s="11">
        <v>534</v>
      </c>
      <c r="D540" s="9" t="s">
        <v>841</v>
      </c>
      <c r="E540" s="9" t="s">
        <v>17</v>
      </c>
      <c r="F540" s="9">
        <v>4</v>
      </c>
      <c r="G540" s="2"/>
      <c r="H540" s="6"/>
      <c r="I540" s="11" t="s">
        <v>12</v>
      </c>
      <c r="J540" s="12">
        <v>1040</v>
      </c>
      <c r="K540" s="11"/>
      <c r="L540" s="11" t="s">
        <v>842</v>
      </c>
      <c r="M540" s="11"/>
      <c r="N540" s="11"/>
      <c r="O540" s="12">
        <f t="shared" si="38"/>
        <v>1040</v>
      </c>
      <c r="P540" s="12">
        <f t="shared" si="39"/>
        <v>4160</v>
      </c>
      <c r="Q540" s="51">
        <v>0.2</v>
      </c>
      <c r="R540" s="52">
        <v>0.14699999999999999</v>
      </c>
      <c r="S540" s="53">
        <f t="shared" si="41"/>
        <v>2839</v>
      </c>
      <c r="T540" s="12">
        <f t="shared" si="40"/>
        <v>2365.8333333333335</v>
      </c>
    </row>
    <row r="541" spans="3:20" ht="48" x14ac:dyDescent="0.25">
      <c r="C541" s="11">
        <v>535</v>
      </c>
      <c r="D541" s="9" t="s">
        <v>843</v>
      </c>
      <c r="E541" s="9" t="s">
        <v>17</v>
      </c>
      <c r="F541" s="9">
        <v>4</v>
      </c>
      <c r="G541" s="2"/>
      <c r="H541" s="6"/>
      <c r="I541" s="11" t="s">
        <v>12</v>
      </c>
      <c r="J541" s="12">
        <v>729.23</v>
      </c>
      <c r="K541" s="11"/>
      <c r="L541" s="11" t="s">
        <v>844</v>
      </c>
      <c r="M541" s="11"/>
      <c r="N541" s="11"/>
      <c r="O541" s="12">
        <f t="shared" si="38"/>
        <v>729.23</v>
      </c>
      <c r="P541" s="12">
        <f t="shared" si="39"/>
        <v>2916.92</v>
      </c>
      <c r="Q541" s="51">
        <v>0.2</v>
      </c>
      <c r="R541" s="52">
        <v>0.14699999999999999</v>
      </c>
      <c r="S541" s="53">
        <f t="shared" si="41"/>
        <v>1991</v>
      </c>
      <c r="T541" s="12">
        <f t="shared" si="40"/>
        <v>1659.1666666666667</v>
      </c>
    </row>
    <row r="542" spans="3:20" ht="24" x14ac:dyDescent="0.25">
      <c r="C542" s="11">
        <v>536</v>
      </c>
      <c r="D542" s="9" t="s">
        <v>845</v>
      </c>
      <c r="E542" s="9" t="s">
        <v>17</v>
      </c>
      <c r="F542" s="9">
        <v>4</v>
      </c>
      <c r="G542" s="2"/>
      <c r="H542" s="6"/>
      <c r="I542" s="11" t="s">
        <v>12</v>
      </c>
      <c r="J542" s="12">
        <v>146.32</v>
      </c>
      <c r="K542" s="11"/>
      <c r="L542" s="11" t="s">
        <v>846</v>
      </c>
      <c r="M542" s="11"/>
      <c r="N542" s="11"/>
      <c r="O542" s="12">
        <f t="shared" si="38"/>
        <v>146.32</v>
      </c>
      <c r="P542" s="12">
        <f t="shared" si="39"/>
        <v>585.28</v>
      </c>
      <c r="Q542" s="51">
        <v>0.2</v>
      </c>
      <c r="R542" s="52">
        <v>0.14699999999999999</v>
      </c>
      <c r="S542" s="53">
        <f t="shared" si="41"/>
        <v>399</v>
      </c>
      <c r="T542" s="12">
        <f t="shared" si="40"/>
        <v>332.5</v>
      </c>
    </row>
    <row r="543" spans="3:20" ht="24" x14ac:dyDescent="0.25">
      <c r="C543" s="11">
        <v>537</v>
      </c>
      <c r="D543" s="9" t="s">
        <v>847</v>
      </c>
      <c r="E543" s="9" t="s">
        <v>17</v>
      </c>
      <c r="F543" s="9">
        <v>2</v>
      </c>
      <c r="G543" s="2"/>
      <c r="H543" s="6"/>
      <c r="I543" s="11" t="s">
        <v>12</v>
      </c>
      <c r="J543" s="12">
        <v>733.96</v>
      </c>
      <c r="K543" s="11"/>
      <c r="L543" s="11" t="s">
        <v>848</v>
      </c>
      <c r="M543" s="11"/>
      <c r="N543" s="11"/>
      <c r="O543" s="12">
        <f t="shared" si="38"/>
        <v>733.96</v>
      </c>
      <c r="P543" s="12">
        <f t="shared" si="39"/>
        <v>1467.92</v>
      </c>
      <c r="Q543" s="51">
        <v>0.2</v>
      </c>
      <c r="R543" s="52">
        <v>0.14699999999999999</v>
      </c>
      <c r="S543" s="53">
        <f t="shared" si="41"/>
        <v>1002</v>
      </c>
      <c r="T543" s="12">
        <f t="shared" si="40"/>
        <v>835</v>
      </c>
    </row>
    <row r="544" spans="3:20" ht="24" x14ac:dyDescent="0.25">
      <c r="C544" s="11">
        <v>538</v>
      </c>
      <c r="D544" s="9" t="s">
        <v>849</v>
      </c>
      <c r="E544" s="9" t="s">
        <v>17</v>
      </c>
      <c r="F544" s="9">
        <v>4</v>
      </c>
      <c r="G544" s="2"/>
      <c r="H544" s="6"/>
      <c r="I544" s="11" t="s">
        <v>12</v>
      </c>
      <c r="J544" s="12">
        <v>750.48</v>
      </c>
      <c r="K544" s="11"/>
      <c r="L544" s="11" t="s">
        <v>850</v>
      </c>
      <c r="M544" s="11"/>
      <c r="N544" s="11"/>
      <c r="O544" s="12">
        <f t="shared" si="38"/>
        <v>750.48</v>
      </c>
      <c r="P544" s="12">
        <f t="shared" si="39"/>
        <v>3001.92</v>
      </c>
      <c r="Q544" s="51">
        <v>0.2</v>
      </c>
      <c r="R544" s="52">
        <v>0.14699999999999999</v>
      </c>
      <c r="S544" s="53">
        <f t="shared" si="41"/>
        <v>2049</v>
      </c>
      <c r="T544" s="12">
        <f t="shared" si="40"/>
        <v>1707.5</v>
      </c>
    </row>
    <row r="545" spans="3:20" ht="24" x14ac:dyDescent="0.25">
      <c r="C545" s="11">
        <v>539</v>
      </c>
      <c r="D545" s="9" t="s">
        <v>851</v>
      </c>
      <c r="E545" s="9" t="s">
        <v>17</v>
      </c>
      <c r="F545" s="9">
        <v>3</v>
      </c>
      <c r="G545" s="2"/>
      <c r="H545" s="6"/>
      <c r="I545" s="11" t="s">
        <v>12</v>
      </c>
      <c r="J545" s="12">
        <v>293.82</v>
      </c>
      <c r="K545" s="11"/>
      <c r="L545" s="11" t="s">
        <v>852</v>
      </c>
      <c r="M545" s="11"/>
      <c r="N545" s="11"/>
      <c r="O545" s="12">
        <f t="shared" si="38"/>
        <v>293.82</v>
      </c>
      <c r="P545" s="12">
        <f t="shared" si="39"/>
        <v>881.46</v>
      </c>
      <c r="Q545" s="51">
        <v>0.2</v>
      </c>
      <c r="R545" s="52">
        <v>0.14699999999999999</v>
      </c>
      <c r="S545" s="53">
        <f t="shared" si="41"/>
        <v>602</v>
      </c>
      <c r="T545" s="12">
        <f t="shared" si="40"/>
        <v>501.66666666666669</v>
      </c>
    </row>
    <row r="546" spans="3:20" ht="24" x14ac:dyDescent="0.25">
      <c r="C546" s="11">
        <v>540</v>
      </c>
      <c r="D546" s="9" t="s">
        <v>853</v>
      </c>
      <c r="E546" s="9" t="s">
        <v>17</v>
      </c>
      <c r="F546" s="9">
        <v>3</v>
      </c>
      <c r="G546" s="2"/>
      <c r="H546" s="6"/>
      <c r="I546" s="11" t="s">
        <v>12</v>
      </c>
      <c r="J546" s="12">
        <v>926.3</v>
      </c>
      <c r="K546" s="11"/>
      <c r="L546" s="11" t="s">
        <v>854</v>
      </c>
      <c r="M546" s="11"/>
      <c r="N546" s="11"/>
      <c r="O546" s="12">
        <f t="shared" si="38"/>
        <v>926.3</v>
      </c>
      <c r="P546" s="12">
        <f t="shared" si="39"/>
        <v>2778.8999999999996</v>
      </c>
      <c r="Q546" s="51">
        <v>0.2</v>
      </c>
      <c r="R546" s="52">
        <v>0.14699999999999999</v>
      </c>
      <c r="S546" s="53">
        <f t="shared" si="41"/>
        <v>1896</v>
      </c>
      <c r="T546" s="12">
        <f t="shared" si="40"/>
        <v>1580</v>
      </c>
    </row>
    <row r="547" spans="3:20" ht="24" x14ac:dyDescent="0.25">
      <c r="C547" s="11">
        <v>541</v>
      </c>
      <c r="D547" s="9" t="s">
        <v>855</v>
      </c>
      <c r="E547" s="9" t="s">
        <v>17</v>
      </c>
      <c r="F547" s="9">
        <v>2</v>
      </c>
      <c r="G547" s="2"/>
      <c r="H547" s="6"/>
      <c r="I547" s="11" t="s">
        <v>12</v>
      </c>
      <c r="J547" s="12">
        <v>97645</v>
      </c>
      <c r="K547" s="11"/>
      <c r="L547" s="11" t="s">
        <v>856</v>
      </c>
      <c r="M547" s="11"/>
      <c r="N547" s="11"/>
      <c r="O547" s="12">
        <f t="shared" si="38"/>
        <v>97645</v>
      </c>
      <c r="P547" s="12">
        <f t="shared" si="39"/>
        <v>195290</v>
      </c>
      <c r="Q547" s="51">
        <v>0.2</v>
      </c>
      <c r="R547" s="52">
        <v>0.14699999999999999</v>
      </c>
      <c r="S547" s="53">
        <f t="shared" si="41"/>
        <v>133266</v>
      </c>
      <c r="T547" s="12">
        <f t="shared" si="40"/>
        <v>111055</v>
      </c>
    </row>
    <row r="548" spans="3:20" ht="24" x14ac:dyDescent="0.25">
      <c r="C548" s="11">
        <v>542</v>
      </c>
      <c r="D548" s="9" t="s">
        <v>857</v>
      </c>
      <c r="E548" s="9" t="s">
        <v>858</v>
      </c>
      <c r="F548" s="9">
        <v>1</v>
      </c>
      <c r="G548" s="2"/>
      <c r="H548" s="6"/>
      <c r="I548" s="11" t="s">
        <v>12</v>
      </c>
      <c r="J548" s="12">
        <v>15500</v>
      </c>
      <c r="K548" s="11"/>
      <c r="L548" s="11" t="s">
        <v>859</v>
      </c>
      <c r="M548" s="11"/>
      <c r="N548" s="11"/>
      <c r="O548" s="12">
        <f t="shared" si="38"/>
        <v>15500</v>
      </c>
      <c r="P548" s="12">
        <f t="shared" si="39"/>
        <v>15500</v>
      </c>
      <c r="Q548" s="51">
        <v>0.2</v>
      </c>
      <c r="R548" s="52">
        <v>0.14699999999999999</v>
      </c>
      <c r="S548" s="53">
        <f t="shared" si="41"/>
        <v>10577</v>
      </c>
      <c r="T548" s="12">
        <f t="shared" si="40"/>
        <v>8814.1666666666679</v>
      </c>
    </row>
    <row r="549" spans="3:20" x14ac:dyDescent="0.25">
      <c r="C549" s="11">
        <v>543</v>
      </c>
      <c r="D549" s="9" t="s">
        <v>860</v>
      </c>
      <c r="E549" s="9" t="s">
        <v>17</v>
      </c>
      <c r="F549" s="9">
        <v>1</v>
      </c>
      <c r="G549" s="2"/>
      <c r="H549" s="6"/>
      <c r="I549" s="11" t="s">
        <v>12</v>
      </c>
      <c r="J549" s="12">
        <v>490</v>
      </c>
      <c r="K549" s="11"/>
      <c r="L549" s="11" t="s">
        <v>861</v>
      </c>
      <c r="M549" s="11"/>
      <c r="N549" s="11"/>
      <c r="O549" s="12">
        <f t="shared" si="38"/>
        <v>490</v>
      </c>
      <c r="P549" s="12">
        <f t="shared" si="39"/>
        <v>490</v>
      </c>
      <c r="Q549" s="51">
        <v>0.2</v>
      </c>
      <c r="R549" s="52">
        <v>0.14699999999999999</v>
      </c>
      <c r="S549" s="53">
        <f t="shared" si="41"/>
        <v>334</v>
      </c>
      <c r="T549" s="12">
        <f t="shared" si="40"/>
        <v>278.33333333333337</v>
      </c>
    </row>
    <row r="550" spans="3:20" x14ac:dyDescent="0.25">
      <c r="C550" s="11">
        <v>544</v>
      </c>
      <c r="D550" s="9" t="s">
        <v>862</v>
      </c>
      <c r="E550" s="9" t="s">
        <v>17</v>
      </c>
      <c r="F550" s="9">
        <v>11</v>
      </c>
      <c r="G550" s="2"/>
      <c r="H550" s="6"/>
      <c r="I550" s="11" t="s">
        <v>12</v>
      </c>
      <c r="J550" s="12">
        <v>2082</v>
      </c>
      <c r="K550" s="11"/>
      <c r="L550" s="11" t="s">
        <v>863</v>
      </c>
      <c r="M550" s="11"/>
      <c r="N550" s="11"/>
      <c r="O550" s="12">
        <f t="shared" si="38"/>
        <v>2082</v>
      </c>
      <c r="P550" s="12">
        <f t="shared" si="39"/>
        <v>22902</v>
      </c>
      <c r="Q550" s="51">
        <v>0.2</v>
      </c>
      <c r="R550" s="52">
        <v>0.14699999999999999</v>
      </c>
      <c r="S550" s="53">
        <f t="shared" si="41"/>
        <v>15628</v>
      </c>
      <c r="T550" s="12">
        <f t="shared" si="40"/>
        <v>13023.333333333334</v>
      </c>
    </row>
    <row r="551" spans="3:20" ht="24" x14ac:dyDescent="0.25">
      <c r="C551" s="11">
        <v>545</v>
      </c>
      <c r="D551" s="9" t="s">
        <v>864</v>
      </c>
      <c r="E551" s="9" t="s">
        <v>17</v>
      </c>
      <c r="F551" s="9">
        <v>120</v>
      </c>
      <c r="G551" s="2"/>
      <c r="H551" s="6"/>
      <c r="I551" s="11" t="s">
        <v>12</v>
      </c>
      <c r="J551" s="12">
        <v>65</v>
      </c>
      <c r="K551" s="11"/>
      <c r="L551" s="11" t="s">
        <v>865</v>
      </c>
      <c r="M551" s="11"/>
      <c r="N551" s="11"/>
      <c r="O551" s="12">
        <f t="shared" si="38"/>
        <v>65</v>
      </c>
      <c r="P551" s="12">
        <f t="shared" si="39"/>
        <v>7800</v>
      </c>
      <c r="Q551" s="51">
        <v>0.2</v>
      </c>
      <c r="R551" s="52">
        <v>0.14699999999999999</v>
      </c>
      <c r="S551" s="53">
        <f t="shared" si="41"/>
        <v>5323</v>
      </c>
      <c r="T551" s="12">
        <f t="shared" si="40"/>
        <v>4435.8333333333339</v>
      </c>
    </row>
    <row r="552" spans="3:20" x14ac:dyDescent="0.25">
      <c r="C552" s="11">
        <v>546</v>
      </c>
      <c r="D552" s="7" t="s">
        <v>866</v>
      </c>
      <c r="E552" s="9" t="s">
        <v>17</v>
      </c>
      <c r="F552" s="9">
        <v>200</v>
      </c>
      <c r="G552" s="1">
        <v>44594</v>
      </c>
      <c r="H552" s="6">
        <v>371</v>
      </c>
      <c r="I552" s="11" t="s">
        <v>12</v>
      </c>
      <c r="J552" s="12"/>
      <c r="K552" s="12"/>
      <c r="L552" s="11"/>
      <c r="M552" s="11">
        <v>2022</v>
      </c>
      <c r="N552" s="11">
        <v>0.97</v>
      </c>
      <c r="O552" s="11"/>
      <c r="P552" s="12">
        <f>H552*N552*1.2</f>
        <v>431.84399999999999</v>
      </c>
      <c r="Q552" s="51">
        <v>0.2</v>
      </c>
      <c r="R552" s="52">
        <v>0.14699999999999999</v>
      </c>
      <c r="S552" s="53">
        <f t="shared" si="41"/>
        <v>295</v>
      </c>
      <c r="T552" s="12">
        <f t="shared" si="40"/>
        <v>245.83333333333334</v>
      </c>
    </row>
    <row r="553" spans="3:20" ht="36" x14ac:dyDescent="0.25">
      <c r="C553" s="11">
        <v>547</v>
      </c>
      <c r="D553" s="9" t="s">
        <v>867</v>
      </c>
      <c r="E553" s="9" t="s">
        <v>17</v>
      </c>
      <c r="F553" s="9">
        <v>2</v>
      </c>
      <c r="G553" s="2"/>
      <c r="H553" s="6"/>
      <c r="I553" s="11" t="s">
        <v>12</v>
      </c>
      <c r="J553" s="12">
        <v>5959.3</v>
      </c>
      <c r="K553" s="11"/>
      <c r="L553" s="11" t="s">
        <v>868</v>
      </c>
      <c r="M553" s="11"/>
      <c r="N553" s="11"/>
      <c r="O553" s="12">
        <f t="shared" si="38"/>
        <v>5959.3</v>
      </c>
      <c r="P553" s="12">
        <f t="shared" si="39"/>
        <v>11918.6</v>
      </c>
      <c r="Q553" s="51">
        <v>0.2</v>
      </c>
      <c r="R553" s="52">
        <v>0.14699999999999999</v>
      </c>
      <c r="S553" s="53">
        <f t="shared" si="41"/>
        <v>8133</v>
      </c>
      <c r="T553" s="12">
        <f t="shared" si="40"/>
        <v>6777.5</v>
      </c>
    </row>
    <row r="554" spans="3:20" ht="60" x14ac:dyDescent="0.25">
      <c r="C554" s="11">
        <v>548</v>
      </c>
      <c r="D554" s="9" t="s">
        <v>869</v>
      </c>
      <c r="E554" s="9" t="s">
        <v>870</v>
      </c>
      <c r="F554" s="9">
        <v>30</v>
      </c>
      <c r="G554" s="2"/>
      <c r="H554" s="6"/>
      <c r="I554" s="11" t="s">
        <v>12</v>
      </c>
      <c r="J554" s="12">
        <v>6986.25</v>
      </c>
      <c r="K554" s="11"/>
      <c r="L554" s="11" t="s">
        <v>871</v>
      </c>
      <c r="M554" s="11"/>
      <c r="N554" s="11"/>
      <c r="O554" s="12">
        <f t="shared" si="38"/>
        <v>6986.25</v>
      </c>
      <c r="P554" s="12">
        <f t="shared" si="39"/>
        <v>209587.5</v>
      </c>
      <c r="Q554" s="51">
        <v>0.2</v>
      </c>
      <c r="R554" s="52">
        <v>0.14699999999999999</v>
      </c>
      <c r="S554" s="53">
        <f t="shared" si="41"/>
        <v>143023</v>
      </c>
      <c r="T554" s="12">
        <f t="shared" si="40"/>
        <v>119185.83333333334</v>
      </c>
    </row>
    <row r="555" spans="3:20" ht="60" x14ac:dyDescent="0.25">
      <c r="C555" s="11">
        <v>549</v>
      </c>
      <c r="D555" s="9" t="s">
        <v>872</v>
      </c>
      <c r="E555" s="9" t="s">
        <v>858</v>
      </c>
      <c r="F555" s="9">
        <v>2</v>
      </c>
      <c r="G555" s="2"/>
      <c r="H555" s="6"/>
      <c r="I555" s="11" t="s">
        <v>12</v>
      </c>
      <c r="J555" s="12">
        <v>208980</v>
      </c>
      <c r="K555" s="11"/>
      <c r="L555" s="11" t="s">
        <v>873</v>
      </c>
      <c r="M555" s="11"/>
      <c r="N555" s="11"/>
      <c r="O555" s="12">
        <f t="shared" si="38"/>
        <v>208980</v>
      </c>
      <c r="P555" s="12">
        <f t="shared" si="39"/>
        <v>417960</v>
      </c>
      <c r="Q555" s="51">
        <v>0.2</v>
      </c>
      <c r="R555" s="52">
        <v>0.14699999999999999</v>
      </c>
      <c r="S555" s="53">
        <f t="shared" si="41"/>
        <v>285216</v>
      </c>
      <c r="T555" s="12">
        <f t="shared" si="40"/>
        <v>237680</v>
      </c>
    </row>
    <row r="556" spans="3:20" ht="36" x14ac:dyDescent="0.25">
      <c r="C556" s="11">
        <v>550</v>
      </c>
      <c r="D556" s="9" t="s">
        <v>874</v>
      </c>
      <c r="E556" s="9" t="s">
        <v>17</v>
      </c>
      <c r="F556" s="9">
        <v>4</v>
      </c>
      <c r="G556" s="2"/>
      <c r="H556" s="6"/>
      <c r="I556" s="11" t="s">
        <v>12</v>
      </c>
      <c r="J556" s="12">
        <v>6000</v>
      </c>
      <c r="K556" s="11"/>
      <c r="L556" s="11" t="s">
        <v>875</v>
      </c>
      <c r="M556" s="11"/>
      <c r="N556" s="11"/>
      <c r="O556" s="12">
        <f t="shared" si="38"/>
        <v>6000</v>
      </c>
      <c r="P556" s="12">
        <f t="shared" si="39"/>
        <v>24000</v>
      </c>
      <c r="Q556" s="51">
        <v>0.2</v>
      </c>
      <c r="R556" s="52">
        <v>0.14699999999999999</v>
      </c>
      <c r="S556" s="53">
        <f t="shared" si="41"/>
        <v>16378</v>
      </c>
      <c r="T556" s="12">
        <f t="shared" si="40"/>
        <v>13648.333333333334</v>
      </c>
    </row>
    <row r="557" spans="3:20" ht="24" x14ac:dyDescent="0.25">
      <c r="C557" s="11">
        <v>551</v>
      </c>
      <c r="D557" s="9" t="s">
        <v>876</v>
      </c>
      <c r="E557" s="9" t="s">
        <v>17</v>
      </c>
      <c r="F557" s="9">
        <v>1</v>
      </c>
      <c r="G557" s="2"/>
      <c r="H557" s="6"/>
      <c r="I557" s="11" t="s">
        <v>12</v>
      </c>
      <c r="J557" s="12">
        <v>14400</v>
      </c>
      <c r="K557" s="11"/>
      <c r="L557" s="11" t="s">
        <v>877</v>
      </c>
      <c r="M557" s="11"/>
      <c r="N557" s="11"/>
      <c r="O557" s="12">
        <f t="shared" si="38"/>
        <v>14400</v>
      </c>
      <c r="P557" s="12">
        <f t="shared" si="39"/>
        <v>14400</v>
      </c>
      <c r="Q557" s="51">
        <v>0.2</v>
      </c>
      <c r="R557" s="52">
        <v>0.14699999999999999</v>
      </c>
      <c r="S557" s="53">
        <f t="shared" si="41"/>
        <v>9827</v>
      </c>
      <c r="T557" s="12">
        <f t="shared" si="40"/>
        <v>8189.166666666667</v>
      </c>
    </row>
    <row r="558" spans="3:20" x14ac:dyDescent="0.25">
      <c r="C558" s="11">
        <v>552</v>
      </c>
      <c r="D558" s="9" t="s">
        <v>878</v>
      </c>
      <c r="E558" s="9" t="s">
        <v>858</v>
      </c>
      <c r="F558" s="9">
        <v>1</v>
      </c>
      <c r="G558" s="2"/>
      <c r="H558" s="6"/>
      <c r="I558" s="11" t="s">
        <v>12</v>
      </c>
      <c r="J558" s="12">
        <v>160300</v>
      </c>
      <c r="K558" s="11"/>
      <c r="L558" s="11" t="s">
        <v>879</v>
      </c>
      <c r="M558" s="11"/>
      <c r="N558" s="11"/>
      <c r="O558" s="12">
        <f t="shared" si="38"/>
        <v>160300</v>
      </c>
      <c r="P558" s="12">
        <f t="shared" si="39"/>
        <v>160300</v>
      </c>
      <c r="Q558" s="51">
        <v>0.2</v>
      </c>
      <c r="R558" s="52">
        <v>0.14699999999999999</v>
      </c>
      <c r="S558" s="53">
        <f t="shared" si="41"/>
        <v>109389</v>
      </c>
      <c r="T558" s="12">
        <f t="shared" si="40"/>
        <v>91157.5</v>
      </c>
    </row>
    <row r="559" spans="3:20" ht="24" x14ac:dyDescent="0.25">
      <c r="C559" s="11">
        <v>553</v>
      </c>
      <c r="D559" s="9" t="s">
        <v>880</v>
      </c>
      <c r="E559" s="9" t="s">
        <v>858</v>
      </c>
      <c r="F559" s="9">
        <v>1</v>
      </c>
      <c r="G559" s="2"/>
      <c r="H559" s="6"/>
      <c r="I559" s="11" t="s">
        <v>12</v>
      </c>
      <c r="J559" s="12">
        <v>223300</v>
      </c>
      <c r="K559" s="11"/>
      <c r="L559" s="11" t="s">
        <v>881</v>
      </c>
      <c r="M559" s="11"/>
      <c r="N559" s="11"/>
      <c r="O559" s="12">
        <f t="shared" si="38"/>
        <v>223300</v>
      </c>
      <c r="P559" s="12">
        <f t="shared" si="39"/>
        <v>223300</v>
      </c>
      <c r="Q559" s="51">
        <v>0.2</v>
      </c>
      <c r="R559" s="52">
        <v>0.14699999999999999</v>
      </c>
      <c r="S559" s="53">
        <f t="shared" si="41"/>
        <v>152380</v>
      </c>
      <c r="T559" s="12">
        <f t="shared" si="40"/>
        <v>126983.33333333334</v>
      </c>
    </row>
    <row r="560" spans="3:20" ht="24" x14ac:dyDescent="0.25">
      <c r="C560" s="11">
        <v>554</v>
      </c>
      <c r="D560" s="9" t="s">
        <v>882</v>
      </c>
      <c r="E560" s="9" t="s">
        <v>858</v>
      </c>
      <c r="F560" s="9">
        <v>1</v>
      </c>
      <c r="G560" s="2"/>
      <c r="H560" s="6"/>
      <c r="I560" s="11" t="s">
        <v>12</v>
      </c>
      <c r="J560" s="12">
        <v>203400</v>
      </c>
      <c r="K560" s="11"/>
      <c r="L560" s="11" t="s">
        <v>883</v>
      </c>
      <c r="M560" s="11"/>
      <c r="N560" s="11"/>
      <c r="O560" s="12">
        <f t="shared" si="38"/>
        <v>203400</v>
      </c>
      <c r="P560" s="12">
        <f t="shared" si="39"/>
        <v>203400</v>
      </c>
      <c r="Q560" s="51">
        <v>0.2</v>
      </c>
      <c r="R560" s="52">
        <v>0.14699999999999999</v>
      </c>
      <c r="S560" s="53">
        <f t="shared" si="41"/>
        <v>138800</v>
      </c>
      <c r="T560" s="12">
        <f t="shared" si="40"/>
        <v>115666.66666666667</v>
      </c>
    </row>
    <row r="561" spans="3:20" ht="24" x14ac:dyDescent="0.25">
      <c r="C561" s="11">
        <v>555</v>
      </c>
      <c r="D561" s="9" t="s">
        <v>884</v>
      </c>
      <c r="E561" s="9" t="s">
        <v>858</v>
      </c>
      <c r="F561" s="9">
        <v>2</v>
      </c>
      <c r="G561" s="2"/>
      <c r="H561" s="6"/>
      <c r="I561" s="11" t="s">
        <v>12</v>
      </c>
      <c r="J561" s="12">
        <v>135600</v>
      </c>
      <c r="K561" s="11"/>
      <c r="L561" s="11" t="s">
        <v>885</v>
      </c>
      <c r="M561" s="11"/>
      <c r="N561" s="11"/>
      <c r="O561" s="12">
        <f t="shared" si="38"/>
        <v>135600</v>
      </c>
      <c r="P561" s="12">
        <f t="shared" si="39"/>
        <v>271200</v>
      </c>
      <c r="Q561" s="51">
        <v>0.2</v>
      </c>
      <c r="R561" s="52">
        <v>0.14699999999999999</v>
      </c>
      <c r="S561" s="53">
        <f t="shared" si="41"/>
        <v>185067</v>
      </c>
      <c r="T561" s="12">
        <f t="shared" si="40"/>
        <v>154222.5</v>
      </c>
    </row>
    <row r="562" spans="3:20" ht="24" x14ac:dyDescent="0.25">
      <c r="C562" s="11">
        <v>556</v>
      </c>
      <c r="D562" s="9" t="s">
        <v>886</v>
      </c>
      <c r="E562" s="9" t="s">
        <v>858</v>
      </c>
      <c r="F562" s="9">
        <v>1</v>
      </c>
      <c r="G562" s="2"/>
      <c r="H562" s="6"/>
      <c r="I562" s="11" t="s">
        <v>12</v>
      </c>
      <c r="J562" s="12">
        <v>134100</v>
      </c>
      <c r="K562" s="11"/>
      <c r="L562" s="11" t="s">
        <v>887</v>
      </c>
      <c r="M562" s="11"/>
      <c r="N562" s="11"/>
      <c r="O562" s="12">
        <f t="shared" si="38"/>
        <v>134100</v>
      </c>
      <c r="P562" s="12">
        <f t="shared" si="39"/>
        <v>134100</v>
      </c>
      <c r="Q562" s="51">
        <v>0.2</v>
      </c>
      <c r="R562" s="52">
        <v>0.14699999999999999</v>
      </c>
      <c r="S562" s="53">
        <f t="shared" si="41"/>
        <v>91510</v>
      </c>
      <c r="T562" s="12">
        <f t="shared" si="40"/>
        <v>76258.333333333343</v>
      </c>
    </row>
    <row r="563" spans="3:20" ht="24" x14ac:dyDescent="0.25">
      <c r="C563" s="11">
        <v>557</v>
      </c>
      <c r="D563" s="9" t="s">
        <v>888</v>
      </c>
      <c r="E563" s="9" t="s">
        <v>17</v>
      </c>
      <c r="F563" s="9">
        <v>3</v>
      </c>
      <c r="G563" s="2"/>
      <c r="H563" s="6"/>
      <c r="I563" s="11" t="s">
        <v>12</v>
      </c>
      <c r="J563" s="12">
        <v>1561</v>
      </c>
      <c r="K563" s="11"/>
      <c r="L563" s="11" t="s">
        <v>889</v>
      </c>
      <c r="M563" s="11"/>
      <c r="N563" s="11"/>
      <c r="O563" s="12">
        <f t="shared" si="38"/>
        <v>1561</v>
      </c>
      <c r="P563" s="12">
        <f t="shared" si="39"/>
        <v>4683</v>
      </c>
      <c r="Q563" s="51">
        <v>0.2</v>
      </c>
      <c r="R563" s="52">
        <v>0.14699999999999999</v>
      </c>
      <c r="S563" s="53">
        <f t="shared" si="41"/>
        <v>3196</v>
      </c>
      <c r="T563" s="12">
        <f t="shared" si="40"/>
        <v>2663.3333333333335</v>
      </c>
    </row>
    <row r="564" spans="3:20" ht="24" x14ac:dyDescent="0.25">
      <c r="C564" s="11">
        <v>558</v>
      </c>
      <c r="D564" s="9" t="s">
        <v>890</v>
      </c>
      <c r="E564" s="9" t="s">
        <v>17</v>
      </c>
      <c r="F564" s="9">
        <v>1</v>
      </c>
      <c r="G564" s="2"/>
      <c r="H564" s="6"/>
      <c r="I564" s="11" t="s">
        <v>12</v>
      </c>
      <c r="J564" s="12">
        <v>1561</v>
      </c>
      <c r="K564" s="11"/>
      <c r="L564" s="11" t="s">
        <v>889</v>
      </c>
      <c r="M564" s="11"/>
      <c r="N564" s="11"/>
      <c r="O564" s="12">
        <f t="shared" si="38"/>
        <v>1561</v>
      </c>
      <c r="P564" s="12">
        <f t="shared" si="39"/>
        <v>1561</v>
      </c>
      <c r="Q564" s="51">
        <v>0.2</v>
      </c>
      <c r="R564" s="52">
        <v>0.14699999999999999</v>
      </c>
      <c r="S564" s="53">
        <f t="shared" si="41"/>
        <v>1065</v>
      </c>
      <c r="T564" s="12">
        <f t="shared" si="40"/>
        <v>887.5</v>
      </c>
    </row>
    <row r="565" spans="3:20" ht="24" x14ac:dyDescent="0.25">
      <c r="C565" s="11">
        <v>559</v>
      </c>
      <c r="D565" s="9" t="s">
        <v>891</v>
      </c>
      <c r="E565" s="9" t="s">
        <v>17</v>
      </c>
      <c r="F565" s="9">
        <v>1</v>
      </c>
      <c r="G565" s="2"/>
      <c r="H565" s="6"/>
      <c r="I565" s="11" t="s">
        <v>12</v>
      </c>
      <c r="J565" s="12">
        <v>1561</v>
      </c>
      <c r="K565" s="11"/>
      <c r="L565" s="11" t="s">
        <v>889</v>
      </c>
      <c r="M565" s="11"/>
      <c r="N565" s="11"/>
      <c r="O565" s="12">
        <f t="shared" si="38"/>
        <v>1561</v>
      </c>
      <c r="P565" s="12">
        <f t="shared" si="39"/>
        <v>1561</v>
      </c>
      <c r="Q565" s="51">
        <v>0.2</v>
      </c>
      <c r="R565" s="52">
        <v>0.14699999999999999</v>
      </c>
      <c r="S565" s="53">
        <f t="shared" si="41"/>
        <v>1065</v>
      </c>
      <c r="T565" s="12">
        <f t="shared" si="40"/>
        <v>887.5</v>
      </c>
    </row>
    <row r="566" spans="3:20" ht="24" x14ac:dyDescent="0.25">
      <c r="C566" s="11">
        <v>560</v>
      </c>
      <c r="D566" s="9" t="s">
        <v>892</v>
      </c>
      <c r="E566" s="9" t="s">
        <v>17</v>
      </c>
      <c r="F566" s="9">
        <v>5</v>
      </c>
      <c r="G566" s="2"/>
      <c r="H566" s="6"/>
      <c r="I566" s="11" t="s">
        <v>12</v>
      </c>
      <c r="J566" s="12">
        <v>1561</v>
      </c>
      <c r="K566" s="11"/>
      <c r="L566" s="11" t="s">
        <v>889</v>
      </c>
      <c r="M566" s="11"/>
      <c r="N566" s="11"/>
      <c r="O566" s="12">
        <f t="shared" si="38"/>
        <v>1561</v>
      </c>
      <c r="P566" s="12">
        <f t="shared" si="39"/>
        <v>7805</v>
      </c>
      <c r="Q566" s="51">
        <v>0.2</v>
      </c>
      <c r="R566" s="52">
        <v>0.14699999999999999</v>
      </c>
      <c r="S566" s="53">
        <f t="shared" si="41"/>
        <v>5326</v>
      </c>
      <c r="T566" s="12">
        <f t="shared" si="40"/>
        <v>4438.3333333333339</v>
      </c>
    </row>
    <row r="567" spans="3:20" ht="24" x14ac:dyDescent="0.25">
      <c r="C567" s="11">
        <v>561</v>
      </c>
      <c r="D567" s="9" t="s">
        <v>893</v>
      </c>
      <c r="E567" s="9" t="s">
        <v>17</v>
      </c>
      <c r="F567" s="9">
        <v>1</v>
      </c>
      <c r="G567" s="2"/>
      <c r="H567" s="6"/>
      <c r="I567" s="11" t="s">
        <v>12</v>
      </c>
      <c r="J567" s="12">
        <v>1561</v>
      </c>
      <c r="K567" s="11"/>
      <c r="L567" s="11" t="s">
        <v>889</v>
      </c>
      <c r="M567" s="11"/>
      <c r="N567" s="11"/>
      <c r="O567" s="12">
        <f t="shared" si="38"/>
        <v>1561</v>
      </c>
      <c r="P567" s="12">
        <f t="shared" si="39"/>
        <v>1561</v>
      </c>
      <c r="Q567" s="51">
        <v>0.2</v>
      </c>
      <c r="R567" s="52">
        <v>0.14699999999999999</v>
      </c>
      <c r="S567" s="53">
        <f t="shared" si="41"/>
        <v>1065</v>
      </c>
      <c r="T567" s="12">
        <f t="shared" si="40"/>
        <v>887.5</v>
      </c>
    </row>
    <row r="568" spans="3:20" ht="24" x14ac:dyDescent="0.25">
      <c r="C568" s="11">
        <v>562</v>
      </c>
      <c r="D568" s="9" t="s">
        <v>894</v>
      </c>
      <c r="E568" s="9" t="s">
        <v>17</v>
      </c>
      <c r="F568" s="9">
        <v>1</v>
      </c>
      <c r="G568" s="2"/>
      <c r="H568" s="6"/>
      <c r="I568" s="11" t="s">
        <v>12</v>
      </c>
      <c r="J568" s="12">
        <v>1561</v>
      </c>
      <c r="K568" s="11"/>
      <c r="L568" s="11" t="s">
        <v>889</v>
      </c>
      <c r="M568" s="11"/>
      <c r="N568" s="11"/>
      <c r="O568" s="12">
        <f t="shared" si="38"/>
        <v>1561</v>
      </c>
      <c r="P568" s="12">
        <f t="shared" si="39"/>
        <v>1561</v>
      </c>
      <c r="Q568" s="51">
        <v>0.2</v>
      </c>
      <c r="R568" s="52">
        <v>0.14699999999999999</v>
      </c>
      <c r="S568" s="53">
        <f t="shared" si="41"/>
        <v>1065</v>
      </c>
      <c r="T568" s="12">
        <f t="shared" si="40"/>
        <v>887.5</v>
      </c>
    </row>
    <row r="569" spans="3:20" ht="24" x14ac:dyDescent="0.25">
      <c r="C569" s="11">
        <v>563</v>
      </c>
      <c r="D569" s="9" t="s">
        <v>895</v>
      </c>
      <c r="E569" s="9" t="s">
        <v>17</v>
      </c>
      <c r="F569" s="9">
        <v>11</v>
      </c>
      <c r="G569" s="2"/>
      <c r="H569" s="6"/>
      <c r="I569" s="11" t="s">
        <v>12</v>
      </c>
      <c r="J569" s="12">
        <v>1561</v>
      </c>
      <c r="K569" s="11"/>
      <c r="L569" s="11" t="s">
        <v>889</v>
      </c>
      <c r="M569" s="11"/>
      <c r="N569" s="11"/>
      <c r="O569" s="12">
        <f t="shared" si="38"/>
        <v>1561</v>
      </c>
      <c r="P569" s="12">
        <f t="shared" si="39"/>
        <v>17171</v>
      </c>
      <c r="Q569" s="51">
        <v>0.2</v>
      </c>
      <c r="R569" s="52">
        <v>0.14699999999999999</v>
      </c>
      <c r="S569" s="53">
        <f t="shared" si="41"/>
        <v>11717</v>
      </c>
      <c r="T569" s="12">
        <f t="shared" si="40"/>
        <v>9764.1666666666679</v>
      </c>
    </row>
    <row r="570" spans="3:20" x14ac:dyDescent="0.25">
      <c r="C570" s="11">
        <v>564</v>
      </c>
      <c r="D570" s="9" t="s">
        <v>896</v>
      </c>
      <c r="E570" s="9" t="s">
        <v>17</v>
      </c>
      <c r="F570" s="9">
        <v>1</v>
      </c>
      <c r="G570" s="2"/>
      <c r="H570" s="6"/>
      <c r="I570" s="11" t="s">
        <v>12</v>
      </c>
      <c r="J570" s="12">
        <v>2086</v>
      </c>
      <c r="K570" s="11"/>
      <c r="L570" s="11" t="s">
        <v>897</v>
      </c>
      <c r="M570" s="11"/>
      <c r="N570" s="11"/>
      <c r="O570" s="12">
        <f t="shared" si="38"/>
        <v>2086</v>
      </c>
      <c r="P570" s="12">
        <f t="shared" si="39"/>
        <v>2086</v>
      </c>
      <c r="Q570" s="51">
        <v>0.2</v>
      </c>
      <c r="R570" s="52">
        <v>0.14699999999999999</v>
      </c>
      <c r="S570" s="53">
        <f t="shared" si="41"/>
        <v>1423</v>
      </c>
      <c r="T570" s="12">
        <f t="shared" si="40"/>
        <v>1185.8333333333335</v>
      </c>
    </row>
    <row r="571" spans="3:20" x14ac:dyDescent="0.25">
      <c r="C571" s="11">
        <v>565</v>
      </c>
      <c r="D571" s="9" t="s">
        <v>898</v>
      </c>
      <c r="E571" s="9" t="s">
        <v>17</v>
      </c>
      <c r="F571" s="9">
        <v>2</v>
      </c>
      <c r="G571" s="2"/>
      <c r="H571" s="6"/>
      <c r="I571" s="11" t="s">
        <v>12</v>
      </c>
      <c r="J571" s="12">
        <v>144166</v>
      </c>
      <c r="K571" s="11"/>
      <c r="L571" s="11" t="s">
        <v>899</v>
      </c>
      <c r="M571" s="11"/>
      <c r="N571" s="11"/>
      <c r="O571" s="12">
        <f t="shared" si="38"/>
        <v>144166</v>
      </c>
      <c r="P571" s="12">
        <f t="shared" si="39"/>
        <v>288332</v>
      </c>
      <c r="Q571" s="51">
        <v>0.2</v>
      </c>
      <c r="R571" s="52">
        <v>0.14699999999999999</v>
      </c>
      <c r="S571" s="53">
        <f t="shared" si="41"/>
        <v>196758</v>
      </c>
      <c r="T571" s="12">
        <f t="shared" si="40"/>
        <v>163965</v>
      </c>
    </row>
    <row r="572" spans="3:20" ht="36" x14ac:dyDescent="0.25">
      <c r="C572" s="11">
        <v>566</v>
      </c>
      <c r="D572" s="9" t="s">
        <v>900</v>
      </c>
      <c r="E572" s="9" t="s">
        <v>17</v>
      </c>
      <c r="F572" s="9">
        <v>10</v>
      </c>
      <c r="G572" s="2"/>
      <c r="H572" s="6"/>
      <c r="I572" s="11" t="s">
        <v>12</v>
      </c>
      <c r="J572" s="12">
        <v>31417</v>
      </c>
      <c r="K572" s="11"/>
      <c r="L572" s="11" t="s">
        <v>901</v>
      </c>
      <c r="M572" s="11"/>
      <c r="N572" s="11"/>
      <c r="O572" s="12">
        <f t="shared" si="38"/>
        <v>31417</v>
      </c>
      <c r="P572" s="12">
        <f t="shared" si="39"/>
        <v>314170</v>
      </c>
      <c r="Q572" s="51">
        <v>0.2</v>
      </c>
      <c r="R572" s="52">
        <v>0.14699999999999999</v>
      </c>
      <c r="S572" s="53">
        <f t="shared" si="41"/>
        <v>214390</v>
      </c>
      <c r="T572" s="12">
        <f t="shared" si="40"/>
        <v>178658.33333333334</v>
      </c>
    </row>
    <row r="573" spans="3:20" ht="36" x14ac:dyDescent="0.25">
      <c r="C573" s="11">
        <v>567</v>
      </c>
      <c r="D573" s="9" t="s">
        <v>902</v>
      </c>
      <c r="E573" s="9" t="s">
        <v>17</v>
      </c>
      <c r="F573" s="9">
        <v>10</v>
      </c>
      <c r="G573" s="2"/>
      <c r="H573" s="6"/>
      <c r="I573" s="11" t="s">
        <v>12</v>
      </c>
      <c r="J573" s="12">
        <v>31417</v>
      </c>
      <c r="K573" s="11"/>
      <c r="L573" s="11" t="s">
        <v>903</v>
      </c>
      <c r="M573" s="11"/>
      <c r="N573" s="11"/>
      <c r="O573" s="12">
        <f t="shared" si="38"/>
        <v>31417</v>
      </c>
      <c r="P573" s="12">
        <f t="shared" si="39"/>
        <v>314170</v>
      </c>
      <c r="Q573" s="51">
        <v>0.2</v>
      </c>
      <c r="R573" s="52">
        <v>0.14699999999999999</v>
      </c>
      <c r="S573" s="53">
        <f t="shared" si="41"/>
        <v>214390</v>
      </c>
      <c r="T573" s="12">
        <f t="shared" si="40"/>
        <v>178658.33333333334</v>
      </c>
    </row>
    <row r="574" spans="3:20" ht="36" x14ac:dyDescent="0.25">
      <c r="C574" s="11">
        <v>568</v>
      </c>
      <c r="D574" s="9" t="s">
        <v>904</v>
      </c>
      <c r="E574" s="9" t="s">
        <v>17</v>
      </c>
      <c r="F574" s="9">
        <v>1</v>
      </c>
      <c r="G574" s="2"/>
      <c r="H574" s="6"/>
      <c r="I574" s="11" t="s">
        <v>12</v>
      </c>
      <c r="J574" s="12">
        <v>31417</v>
      </c>
      <c r="K574" s="11"/>
      <c r="L574" s="11" t="s">
        <v>903</v>
      </c>
      <c r="M574" s="11"/>
      <c r="N574" s="11"/>
      <c r="O574" s="12">
        <f t="shared" si="38"/>
        <v>31417</v>
      </c>
      <c r="P574" s="12">
        <f t="shared" si="39"/>
        <v>31417</v>
      </c>
      <c r="Q574" s="51">
        <v>0.2</v>
      </c>
      <c r="R574" s="52">
        <v>0.14699999999999999</v>
      </c>
      <c r="S574" s="53">
        <f t="shared" si="41"/>
        <v>21439</v>
      </c>
      <c r="T574" s="12">
        <f t="shared" si="40"/>
        <v>17865.833333333336</v>
      </c>
    </row>
    <row r="575" spans="3:20" ht="24" x14ac:dyDescent="0.25">
      <c r="C575" s="11">
        <v>569</v>
      </c>
      <c r="D575" s="7" t="s">
        <v>905</v>
      </c>
      <c r="E575" s="9" t="s">
        <v>17</v>
      </c>
      <c r="F575" s="9">
        <v>2</v>
      </c>
      <c r="G575" s="2"/>
      <c r="H575" s="6"/>
      <c r="I575" s="11" t="s">
        <v>12</v>
      </c>
      <c r="J575" s="12">
        <v>4684.96</v>
      </c>
      <c r="K575" s="11"/>
      <c r="L575" s="11" t="s">
        <v>2115</v>
      </c>
      <c r="M575" s="11"/>
      <c r="N575" s="11"/>
      <c r="O575" s="12">
        <f t="shared" si="38"/>
        <v>4684.96</v>
      </c>
      <c r="P575" s="12">
        <f t="shared" si="39"/>
        <v>9369.92</v>
      </c>
      <c r="Q575" s="51">
        <v>0.2</v>
      </c>
      <c r="R575" s="52">
        <v>0.14699999999999999</v>
      </c>
      <c r="S575" s="53">
        <f t="shared" si="41"/>
        <v>6394</v>
      </c>
      <c r="T575" s="12">
        <f t="shared" si="40"/>
        <v>5328.3333333333339</v>
      </c>
    </row>
    <row r="576" spans="3:20" ht="24" x14ac:dyDescent="0.25">
      <c r="C576" s="11">
        <v>570</v>
      </c>
      <c r="D576" s="9" t="s">
        <v>906</v>
      </c>
      <c r="E576" s="9" t="s">
        <v>17</v>
      </c>
      <c r="F576" s="9">
        <v>1</v>
      </c>
      <c r="G576" s="2"/>
      <c r="H576" s="6"/>
      <c r="I576" s="11" t="s">
        <v>12</v>
      </c>
      <c r="J576" s="12">
        <v>10693.97</v>
      </c>
      <c r="K576" s="11"/>
      <c r="L576" s="11" t="s">
        <v>907</v>
      </c>
      <c r="M576" s="11"/>
      <c r="N576" s="11"/>
      <c r="O576" s="12">
        <f t="shared" si="38"/>
        <v>10693.97</v>
      </c>
      <c r="P576" s="12">
        <f t="shared" si="39"/>
        <v>10693.97</v>
      </c>
      <c r="Q576" s="51">
        <v>0.2</v>
      </c>
      <c r="R576" s="52">
        <v>0.14699999999999999</v>
      </c>
      <c r="S576" s="53">
        <f t="shared" si="41"/>
        <v>7298</v>
      </c>
      <c r="T576" s="12">
        <f t="shared" si="40"/>
        <v>6081.666666666667</v>
      </c>
    </row>
    <row r="577" spans="3:20" ht="24" x14ac:dyDescent="0.25">
      <c r="C577" s="11">
        <v>571</v>
      </c>
      <c r="D577" s="9" t="s">
        <v>908</v>
      </c>
      <c r="E577" s="9" t="s">
        <v>17</v>
      </c>
      <c r="F577" s="9">
        <v>1</v>
      </c>
      <c r="G577" s="2"/>
      <c r="H577" s="6"/>
      <c r="I577" s="11" t="s">
        <v>12</v>
      </c>
      <c r="J577" s="12">
        <v>5569.74</v>
      </c>
      <c r="K577" s="11"/>
      <c r="L577" s="11" t="s">
        <v>909</v>
      </c>
      <c r="M577" s="11"/>
      <c r="N577" s="11"/>
      <c r="O577" s="12">
        <f t="shared" si="38"/>
        <v>5569.74</v>
      </c>
      <c r="P577" s="12">
        <f t="shared" si="39"/>
        <v>5569.74</v>
      </c>
      <c r="Q577" s="51">
        <v>0.2</v>
      </c>
      <c r="R577" s="52">
        <v>0.14699999999999999</v>
      </c>
      <c r="S577" s="53">
        <f t="shared" si="41"/>
        <v>3801</v>
      </c>
      <c r="T577" s="12">
        <f t="shared" si="40"/>
        <v>3167.5</v>
      </c>
    </row>
    <row r="578" spans="3:20" ht="36" x14ac:dyDescent="0.25">
      <c r="C578" s="11">
        <v>572</v>
      </c>
      <c r="D578" s="9" t="s">
        <v>910</v>
      </c>
      <c r="E578" s="9" t="s">
        <v>17</v>
      </c>
      <c r="F578" s="9">
        <v>1</v>
      </c>
      <c r="G578" s="2"/>
      <c r="H578" s="6"/>
      <c r="I578" s="11" t="s">
        <v>12</v>
      </c>
      <c r="J578" s="12">
        <v>13150.8</v>
      </c>
      <c r="K578" s="11"/>
      <c r="L578" s="11" t="s">
        <v>911</v>
      </c>
      <c r="M578" s="11"/>
      <c r="N578" s="11"/>
      <c r="O578" s="12">
        <f t="shared" si="38"/>
        <v>13150.8</v>
      </c>
      <c r="P578" s="12">
        <f t="shared" si="39"/>
        <v>13150.8</v>
      </c>
      <c r="Q578" s="51">
        <v>0.2</v>
      </c>
      <c r="R578" s="52">
        <v>0.14699999999999999</v>
      </c>
      <c r="S578" s="53">
        <f t="shared" si="41"/>
        <v>8974</v>
      </c>
      <c r="T578" s="12">
        <f t="shared" si="40"/>
        <v>7478.3333333333339</v>
      </c>
    </row>
    <row r="579" spans="3:20" ht="36" x14ac:dyDescent="0.25">
      <c r="C579" s="11">
        <v>573</v>
      </c>
      <c r="D579" s="9" t="s">
        <v>912</v>
      </c>
      <c r="E579" s="9" t="s">
        <v>17</v>
      </c>
      <c r="F579" s="9">
        <v>1</v>
      </c>
      <c r="G579" s="2"/>
      <c r="H579" s="6"/>
      <c r="I579" s="11" t="s">
        <v>12</v>
      </c>
      <c r="J579" s="12">
        <v>4960</v>
      </c>
      <c r="K579" s="11"/>
      <c r="L579" s="11" t="s">
        <v>913</v>
      </c>
      <c r="M579" s="11"/>
      <c r="N579" s="11"/>
      <c r="O579" s="12">
        <f t="shared" si="38"/>
        <v>4960</v>
      </c>
      <c r="P579" s="12">
        <f t="shared" si="39"/>
        <v>4960</v>
      </c>
      <c r="Q579" s="51">
        <v>0.2</v>
      </c>
      <c r="R579" s="52">
        <v>0.14699999999999999</v>
      </c>
      <c r="S579" s="53">
        <f t="shared" si="41"/>
        <v>3385</v>
      </c>
      <c r="T579" s="12">
        <f t="shared" si="40"/>
        <v>2820.8333333333335</v>
      </c>
    </row>
    <row r="580" spans="3:20" ht="24" x14ac:dyDescent="0.25">
      <c r="C580" s="11">
        <v>574</v>
      </c>
      <c r="D580" s="9" t="s">
        <v>914</v>
      </c>
      <c r="E580" s="9" t="s">
        <v>17</v>
      </c>
      <c r="F580" s="9">
        <v>1</v>
      </c>
      <c r="G580" s="2"/>
      <c r="H580" s="6"/>
      <c r="I580" s="11" t="s">
        <v>12</v>
      </c>
      <c r="J580" s="12">
        <v>2315.66</v>
      </c>
      <c r="K580" s="11"/>
      <c r="L580" s="11" t="s">
        <v>915</v>
      </c>
      <c r="M580" s="11"/>
      <c r="N580" s="11"/>
      <c r="O580" s="12">
        <f t="shared" si="38"/>
        <v>2315.66</v>
      </c>
      <c r="P580" s="12">
        <f t="shared" si="39"/>
        <v>2315.66</v>
      </c>
      <c r="Q580" s="51">
        <v>0.2</v>
      </c>
      <c r="R580" s="52">
        <v>0.14699999999999999</v>
      </c>
      <c r="S580" s="53">
        <f t="shared" si="41"/>
        <v>1580</v>
      </c>
      <c r="T580" s="12">
        <f t="shared" si="40"/>
        <v>1316.6666666666667</v>
      </c>
    </row>
    <row r="581" spans="3:20" ht="24" x14ac:dyDescent="0.25">
      <c r="C581" s="11">
        <v>575</v>
      </c>
      <c r="D581" s="9" t="s">
        <v>916</v>
      </c>
      <c r="E581" s="9" t="s">
        <v>17</v>
      </c>
      <c r="F581" s="9">
        <v>2</v>
      </c>
      <c r="G581" s="2"/>
      <c r="H581" s="6"/>
      <c r="I581" s="11" t="s">
        <v>12</v>
      </c>
      <c r="J581" s="12">
        <v>4287.01</v>
      </c>
      <c r="K581" s="11"/>
      <c r="L581" s="11" t="s">
        <v>917</v>
      </c>
      <c r="M581" s="11"/>
      <c r="N581" s="11"/>
      <c r="O581" s="12">
        <f t="shared" si="38"/>
        <v>4287.01</v>
      </c>
      <c r="P581" s="12">
        <f t="shared" si="39"/>
        <v>8574.02</v>
      </c>
      <c r="Q581" s="51">
        <v>0.2</v>
      </c>
      <c r="R581" s="52">
        <v>0.14699999999999999</v>
      </c>
      <c r="S581" s="53">
        <f t="shared" si="41"/>
        <v>5851</v>
      </c>
      <c r="T581" s="12">
        <f t="shared" si="40"/>
        <v>4875.8333333333339</v>
      </c>
    </row>
    <row r="582" spans="3:20" ht="24" x14ac:dyDescent="0.25">
      <c r="C582" s="11">
        <v>576</v>
      </c>
      <c r="D582" s="9" t="s">
        <v>918</v>
      </c>
      <c r="E582" s="9" t="s">
        <v>17</v>
      </c>
      <c r="F582" s="9">
        <v>1</v>
      </c>
      <c r="G582" s="2"/>
      <c r="H582" s="6"/>
      <c r="I582" s="11" t="s">
        <v>12</v>
      </c>
      <c r="J582" s="12">
        <v>5738.52</v>
      </c>
      <c r="K582" s="11"/>
      <c r="L582" s="11" t="s">
        <v>919</v>
      </c>
      <c r="M582" s="11"/>
      <c r="N582" s="11"/>
      <c r="O582" s="12">
        <f t="shared" si="38"/>
        <v>5738.52</v>
      </c>
      <c r="P582" s="12">
        <f t="shared" si="39"/>
        <v>5738.52</v>
      </c>
      <c r="Q582" s="51">
        <v>0.2</v>
      </c>
      <c r="R582" s="52">
        <v>0.14699999999999999</v>
      </c>
      <c r="S582" s="53">
        <f t="shared" si="41"/>
        <v>3916</v>
      </c>
      <c r="T582" s="12">
        <f t="shared" si="40"/>
        <v>3263.3333333333335</v>
      </c>
    </row>
    <row r="583" spans="3:20" ht="24" x14ac:dyDescent="0.25">
      <c r="C583" s="11">
        <v>577</v>
      </c>
      <c r="D583" s="9" t="s">
        <v>920</v>
      </c>
      <c r="E583" s="9" t="s">
        <v>17</v>
      </c>
      <c r="F583" s="9">
        <v>1</v>
      </c>
      <c r="G583" s="2"/>
      <c r="H583" s="6"/>
      <c r="I583" s="11" t="s">
        <v>12</v>
      </c>
      <c r="J583" s="12">
        <v>14400</v>
      </c>
      <c r="K583" s="11"/>
      <c r="L583" s="11" t="s">
        <v>921</v>
      </c>
      <c r="M583" s="11"/>
      <c r="N583" s="11"/>
      <c r="O583" s="12">
        <f t="shared" si="38"/>
        <v>14400</v>
      </c>
      <c r="P583" s="12">
        <f t="shared" si="39"/>
        <v>14400</v>
      </c>
      <c r="Q583" s="51">
        <v>0.2</v>
      </c>
      <c r="R583" s="52">
        <v>0.14699999999999999</v>
      </c>
      <c r="S583" s="53">
        <f t="shared" si="41"/>
        <v>9827</v>
      </c>
      <c r="T583" s="12">
        <f t="shared" si="40"/>
        <v>8189.166666666667</v>
      </c>
    </row>
    <row r="584" spans="3:20" ht="24" x14ac:dyDescent="0.25">
      <c r="C584" s="11">
        <v>578</v>
      </c>
      <c r="D584" s="9" t="s">
        <v>922</v>
      </c>
      <c r="E584" s="9" t="s">
        <v>17</v>
      </c>
      <c r="F584" s="9">
        <v>1</v>
      </c>
      <c r="G584" s="2"/>
      <c r="H584" s="6"/>
      <c r="I584" s="11" t="s">
        <v>12</v>
      </c>
      <c r="J584" s="12">
        <v>9630</v>
      </c>
      <c r="K584" s="11"/>
      <c r="L584" s="11" t="s">
        <v>923</v>
      </c>
      <c r="M584" s="11"/>
      <c r="N584" s="11"/>
      <c r="O584" s="12">
        <f t="shared" ref="O584:O647" si="42">J584</f>
        <v>9630</v>
      </c>
      <c r="P584" s="12">
        <f t="shared" ref="P584:P647" si="43">O584*F584</f>
        <v>9630</v>
      </c>
      <c r="Q584" s="51">
        <v>0.2</v>
      </c>
      <c r="R584" s="52">
        <v>0.14699999999999999</v>
      </c>
      <c r="S584" s="53">
        <f t="shared" si="41"/>
        <v>6572</v>
      </c>
      <c r="T584" s="12">
        <f t="shared" ref="T584:T647" si="44">S584/1.2</f>
        <v>5476.666666666667</v>
      </c>
    </row>
    <row r="585" spans="3:20" ht="36" x14ac:dyDescent="0.25">
      <c r="C585" s="11">
        <v>579</v>
      </c>
      <c r="D585" s="9" t="s">
        <v>924</v>
      </c>
      <c r="E585" s="9" t="s">
        <v>17</v>
      </c>
      <c r="F585" s="9">
        <v>1</v>
      </c>
      <c r="G585" s="2"/>
      <c r="H585" s="6"/>
      <c r="I585" s="11" t="s">
        <v>12</v>
      </c>
      <c r="J585" s="12">
        <v>12420</v>
      </c>
      <c r="K585" s="11"/>
      <c r="L585" s="11" t="s">
        <v>925</v>
      </c>
      <c r="M585" s="11"/>
      <c r="N585" s="11"/>
      <c r="O585" s="12">
        <f t="shared" si="42"/>
        <v>12420</v>
      </c>
      <c r="P585" s="12">
        <f t="shared" si="43"/>
        <v>12420</v>
      </c>
      <c r="Q585" s="51">
        <v>0.2</v>
      </c>
      <c r="R585" s="52">
        <v>0.14699999999999999</v>
      </c>
      <c r="S585" s="53">
        <f t="shared" si="41"/>
        <v>8475</v>
      </c>
      <c r="T585" s="12">
        <f t="shared" si="44"/>
        <v>7062.5</v>
      </c>
    </row>
    <row r="586" spans="3:20" ht="24" x14ac:dyDescent="0.25">
      <c r="C586" s="11">
        <v>580</v>
      </c>
      <c r="D586" s="9" t="s">
        <v>926</v>
      </c>
      <c r="E586" s="9" t="s">
        <v>17</v>
      </c>
      <c r="F586" s="9">
        <v>2</v>
      </c>
      <c r="G586" s="2"/>
      <c r="H586" s="6"/>
      <c r="I586" s="11" t="s">
        <v>12</v>
      </c>
      <c r="J586" s="12">
        <v>9856.75</v>
      </c>
      <c r="K586" s="11"/>
      <c r="L586" s="11" t="s">
        <v>927</v>
      </c>
      <c r="M586" s="11"/>
      <c r="N586" s="11"/>
      <c r="O586" s="12">
        <f t="shared" si="42"/>
        <v>9856.75</v>
      </c>
      <c r="P586" s="12">
        <f t="shared" si="43"/>
        <v>19713.5</v>
      </c>
      <c r="Q586" s="51">
        <v>0.2</v>
      </c>
      <c r="R586" s="52">
        <v>0.14699999999999999</v>
      </c>
      <c r="S586" s="53">
        <f t="shared" si="41"/>
        <v>13452</v>
      </c>
      <c r="T586" s="12">
        <f t="shared" si="44"/>
        <v>11210</v>
      </c>
    </row>
    <row r="587" spans="3:20" ht="36" x14ac:dyDescent="0.25">
      <c r="C587" s="11">
        <v>581</v>
      </c>
      <c r="D587" s="9" t="s">
        <v>928</v>
      </c>
      <c r="E587" s="9" t="s">
        <v>17</v>
      </c>
      <c r="F587" s="9">
        <v>1</v>
      </c>
      <c r="G587" s="2"/>
      <c r="H587" s="6"/>
      <c r="I587" s="11" t="s">
        <v>12</v>
      </c>
      <c r="J587" s="12">
        <v>21150</v>
      </c>
      <c r="K587" s="11"/>
      <c r="L587" s="11" t="s">
        <v>929</v>
      </c>
      <c r="M587" s="11"/>
      <c r="N587" s="11"/>
      <c r="O587" s="12">
        <f t="shared" si="42"/>
        <v>21150</v>
      </c>
      <c r="P587" s="12">
        <f t="shared" si="43"/>
        <v>21150</v>
      </c>
      <c r="Q587" s="51">
        <v>0.2</v>
      </c>
      <c r="R587" s="52">
        <v>0.14699999999999999</v>
      </c>
      <c r="S587" s="53">
        <f t="shared" si="41"/>
        <v>14433</v>
      </c>
      <c r="T587" s="12">
        <f t="shared" si="44"/>
        <v>12027.5</v>
      </c>
    </row>
    <row r="588" spans="3:20" ht="24" x14ac:dyDescent="0.25">
      <c r="C588" s="11">
        <v>582</v>
      </c>
      <c r="D588" s="9" t="s">
        <v>930</v>
      </c>
      <c r="E588" s="9" t="s">
        <v>17</v>
      </c>
      <c r="F588" s="9">
        <v>1</v>
      </c>
      <c r="G588" s="2"/>
      <c r="H588" s="6"/>
      <c r="I588" s="11" t="s">
        <v>12</v>
      </c>
      <c r="J588" s="12">
        <v>6590</v>
      </c>
      <c r="K588" s="11"/>
      <c r="L588" s="11" t="s">
        <v>931</v>
      </c>
      <c r="M588" s="11"/>
      <c r="N588" s="11"/>
      <c r="O588" s="12">
        <f t="shared" si="42"/>
        <v>6590</v>
      </c>
      <c r="P588" s="12">
        <f t="shared" si="43"/>
        <v>6590</v>
      </c>
      <c r="Q588" s="51">
        <v>0.2</v>
      </c>
      <c r="R588" s="52">
        <v>0.14699999999999999</v>
      </c>
      <c r="S588" s="53">
        <f t="shared" si="41"/>
        <v>4497</v>
      </c>
      <c r="T588" s="12">
        <f t="shared" si="44"/>
        <v>3747.5</v>
      </c>
    </row>
    <row r="589" spans="3:20" ht="36" x14ac:dyDescent="0.25">
      <c r="C589" s="11">
        <v>583</v>
      </c>
      <c r="D589" s="9" t="s">
        <v>932</v>
      </c>
      <c r="E589" s="9" t="s">
        <v>17</v>
      </c>
      <c r="F589" s="9">
        <v>1</v>
      </c>
      <c r="G589" s="2"/>
      <c r="H589" s="6"/>
      <c r="I589" s="11" t="s">
        <v>12</v>
      </c>
      <c r="J589" s="12">
        <v>7623</v>
      </c>
      <c r="K589" s="11"/>
      <c r="L589" s="11" t="s">
        <v>933</v>
      </c>
      <c r="M589" s="11"/>
      <c r="N589" s="11"/>
      <c r="O589" s="12">
        <f t="shared" si="42"/>
        <v>7623</v>
      </c>
      <c r="P589" s="12">
        <f t="shared" si="43"/>
        <v>7623</v>
      </c>
      <c r="Q589" s="51">
        <v>0.2</v>
      </c>
      <c r="R589" s="52">
        <v>0.14699999999999999</v>
      </c>
      <c r="S589" s="53">
        <f t="shared" si="41"/>
        <v>5202</v>
      </c>
      <c r="T589" s="12">
        <f t="shared" si="44"/>
        <v>4335</v>
      </c>
    </row>
    <row r="590" spans="3:20" ht="36" x14ac:dyDescent="0.25">
      <c r="C590" s="11">
        <v>584</v>
      </c>
      <c r="D590" s="9" t="s">
        <v>934</v>
      </c>
      <c r="E590" s="9" t="s">
        <v>17</v>
      </c>
      <c r="F590" s="9">
        <v>1</v>
      </c>
      <c r="G590" s="2"/>
      <c r="H590" s="6"/>
      <c r="I590" s="11" t="s">
        <v>12</v>
      </c>
      <c r="J590" s="12">
        <v>13860</v>
      </c>
      <c r="K590" s="11"/>
      <c r="L590" s="11" t="s">
        <v>935</v>
      </c>
      <c r="M590" s="11"/>
      <c r="N590" s="11"/>
      <c r="O590" s="12">
        <f t="shared" si="42"/>
        <v>13860</v>
      </c>
      <c r="P590" s="12">
        <f t="shared" si="43"/>
        <v>13860</v>
      </c>
      <c r="Q590" s="51">
        <v>0.2</v>
      </c>
      <c r="R590" s="52">
        <v>0.14699999999999999</v>
      </c>
      <c r="S590" s="53">
        <f t="shared" ref="S590:S653" si="45">ROUND(P590*(1-Q590)*(1-R590),0)</f>
        <v>9458</v>
      </c>
      <c r="T590" s="12">
        <f t="shared" si="44"/>
        <v>7881.666666666667</v>
      </c>
    </row>
    <row r="591" spans="3:20" ht="24" x14ac:dyDescent="0.25">
      <c r="C591" s="11">
        <v>585</v>
      </c>
      <c r="D591" s="9" t="s">
        <v>936</v>
      </c>
      <c r="E591" s="9" t="s">
        <v>17</v>
      </c>
      <c r="F591" s="9">
        <v>2</v>
      </c>
      <c r="G591" s="2"/>
      <c r="H591" s="6"/>
      <c r="I591" s="11" t="s">
        <v>12</v>
      </c>
      <c r="J591" s="12">
        <v>5682</v>
      </c>
      <c r="K591" s="11"/>
      <c r="L591" s="11" t="s">
        <v>937</v>
      </c>
      <c r="M591" s="11"/>
      <c r="N591" s="11"/>
      <c r="O591" s="12">
        <f t="shared" si="42"/>
        <v>5682</v>
      </c>
      <c r="P591" s="12">
        <f t="shared" si="43"/>
        <v>11364</v>
      </c>
      <c r="Q591" s="51">
        <v>0.2</v>
      </c>
      <c r="R591" s="52">
        <v>0.14699999999999999</v>
      </c>
      <c r="S591" s="53">
        <f t="shared" si="45"/>
        <v>7755</v>
      </c>
      <c r="T591" s="12">
        <f t="shared" si="44"/>
        <v>6462.5</v>
      </c>
    </row>
    <row r="592" spans="3:20" ht="84" x14ac:dyDescent="0.25">
      <c r="C592" s="11">
        <v>586</v>
      </c>
      <c r="D592" s="9" t="s">
        <v>938</v>
      </c>
      <c r="E592" s="9" t="s">
        <v>17</v>
      </c>
      <c r="F592" s="9">
        <v>12</v>
      </c>
      <c r="G592" s="2"/>
      <c r="H592" s="6"/>
      <c r="I592" s="11" t="s">
        <v>12</v>
      </c>
      <c r="J592" s="12">
        <v>2548</v>
      </c>
      <c r="K592" s="11"/>
      <c r="L592" s="11" t="s">
        <v>939</v>
      </c>
      <c r="M592" s="11"/>
      <c r="N592" s="11"/>
      <c r="O592" s="12">
        <f t="shared" si="42"/>
        <v>2548</v>
      </c>
      <c r="P592" s="12">
        <f t="shared" si="43"/>
        <v>30576</v>
      </c>
      <c r="Q592" s="51">
        <v>0.2</v>
      </c>
      <c r="R592" s="52">
        <v>0.14699999999999999</v>
      </c>
      <c r="S592" s="53">
        <f t="shared" si="45"/>
        <v>20865</v>
      </c>
      <c r="T592" s="12">
        <f t="shared" si="44"/>
        <v>17387.5</v>
      </c>
    </row>
    <row r="593" spans="3:20" x14ac:dyDescent="0.25">
      <c r="C593" s="11">
        <v>587</v>
      </c>
      <c r="D593" s="9" t="s">
        <v>940</v>
      </c>
      <c r="E593" s="9" t="s">
        <v>17</v>
      </c>
      <c r="F593" s="9">
        <v>12</v>
      </c>
      <c r="G593" s="2"/>
      <c r="H593" s="6"/>
      <c r="I593" s="11" t="s">
        <v>12</v>
      </c>
      <c r="J593" s="12">
        <v>870</v>
      </c>
      <c r="K593" s="11"/>
      <c r="L593" s="11" t="s">
        <v>941</v>
      </c>
      <c r="M593" s="11"/>
      <c r="N593" s="11"/>
      <c r="O593" s="12">
        <f t="shared" si="42"/>
        <v>870</v>
      </c>
      <c r="P593" s="12">
        <f t="shared" si="43"/>
        <v>10440</v>
      </c>
      <c r="Q593" s="51">
        <v>0.2</v>
      </c>
      <c r="R593" s="52">
        <v>0.14699999999999999</v>
      </c>
      <c r="S593" s="53">
        <f t="shared" si="45"/>
        <v>7124</v>
      </c>
      <c r="T593" s="12">
        <f t="shared" si="44"/>
        <v>5936.666666666667</v>
      </c>
    </row>
    <row r="594" spans="3:20" ht="24" x14ac:dyDescent="0.25">
      <c r="C594" s="11">
        <v>588</v>
      </c>
      <c r="D594" s="9" t="s">
        <v>942</v>
      </c>
      <c r="E594" s="9" t="s">
        <v>17</v>
      </c>
      <c r="F594" s="9">
        <v>40</v>
      </c>
      <c r="G594" s="2"/>
      <c r="H594" s="6"/>
      <c r="I594" s="11" t="s">
        <v>12</v>
      </c>
      <c r="J594" s="12">
        <v>914.79</v>
      </c>
      <c r="K594" s="11"/>
      <c r="L594" s="11" t="s">
        <v>943</v>
      </c>
      <c r="M594" s="11"/>
      <c r="N594" s="11"/>
      <c r="O594" s="12">
        <f t="shared" si="42"/>
        <v>914.79</v>
      </c>
      <c r="P594" s="12">
        <f t="shared" si="43"/>
        <v>36591.599999999999</v>
      </c>
      <c r="Q594" s="51">
        <v>0.2</v>
      </c>
      <c r="R594" s="52">
        <v>0.14699999999999999</v>
      </c>
      <c r="S594" s="53">
        <f t="shared" si="45"/>
        <v>24970</v>
      </c>
      <c r="T594" s="12">
        <f t="shared" si="44"/>
        <v>20808.333333333336</v>
      </c>
    </row>
    <row r="595" spans="3:20" ht="24" x14ac:dyDescent="0.25">
      <c r="C595" s="11">
        <v>589</v>
      </c>
      <c r="D595" s="9" t="s">
        <v>944</v>
      </c>
      <c r="E595" s="9" t="s">
        <v>17</v>
      </c>
      <c r="F595" s="9">
        <v>8</v>
      </c>
      <c r="G595" s="2"/>
      <c r="H595" s="6"/>
      <c r="I595" s="11" t="s">
        <v>12</v>
      </c>
      <c r="J595" s="12">
        <v>1809.32</v>
      </c>
      <c r="K595" s="11"/>
      <c r="L595" s="11" t="s">
        <v>945</v>
      </c>
      <c r="M595" s="11"/>
      <c r="N595" s="11"/>
      <c r="O595" s="12">
        <f t="shared" si="42"/>
        <v>1809.32</v>
      </c>
      <c r="P595" s="12">
        <f t="shared" si="43"/>
        <v>14474.56</v>
      </c>
      <c r="Q595" s="51">
        <v>0.2</v>
      </c>
      <c r="R595" s="52">
        <v>0.14699999999999999</v>
      </c>
      <c r="S595" s="53">
        <f t="shared" si="45"/>
        <v>9877</v>
      </c>
      <c r="T595" s="12">
        <f t="shared" si="44"/>
        <v>8230.8333333333339</v>
      </c>
    </row>
    <row r="596" spans="3:20" ht="24" x14ac:dyDescent="0.25">
      <c r="C596" s="11">
        <v>590</v>
      </c>
      <c r="D596" s="9" t="s">
        <v>946</v>
      </c>
      <c r="E596" s="9" t="s">
        <v>17</v>
      </c>
      <c r="F596" s="9">
        <v>21</v>
      </c>
      <c r="G596" s="2"/>
      <c r="H596" s="6"/>
      <c r="I596" s="11" t="s">
        <v>12</v>
      </c>
      <c r="J596" s="12">
        <v>2213.4</v>
      </c>
      <c r="K596" s="11"/>
      <c r="L596" s="11" t="s">
        <v>947</v>
      </c>
      <c r="M596" s="11"/>
      <c r="N596" s="11"/>
      <c r="O596" s="12">
        <f t="shared" si="42"/>
        <v>2213.4</v>
      </c>
      <c r="P596" s="12">
        <f t="shared" si="43"/>
        <v>46481.4</v>
      </c>
      <c r="Q596" s="51">
        <v>0.2</v>
      </c>
      <c r="R596" s="52">
        <v>0.14699999999999999</v>
      </c>
      <c r="S596" s="53">
        <f t="shared" si="45"/>
        <v>31719</v>
      </c>
      <c r="T596" s="12">
        <f t="shared" si="44"/>
        <v>26432.5</v>
      </c>
    </row>
    <row r="597" spans="3:20" x14ac:dyDescent="0.25">
      <c r="C597" s="11">
        <v>591</v>
      </c>
      <c r="D597" s="9" t="s">
        <v>948</v>
      </c>
      <c r="E597" s="9" t="s">
        <v>17</v>
      </c>
      <c r="F597" s="9">
        <v>9</v>
      </c>
      <c r="G597" s="2"/>
      <c r="H597" s="6"/>
      <c r="I597" s="11" t="s">
        <v>12</v>
      </c>
      <c r="J597" s="12">
        <v>127.78</v>
      </c>
      <c r="K597" s="11"/>
      <c r="L597" s="11" t="s">
        <v>949</v>
      </c>
      <c r="M597" s="11"/>
      <c r="N597" s="11"/>
      <c r="O597" s="12">
        <f t="shared" si="42"/>
        <v>127.78</v>
      </c>
      <c r="P597" s="12">
        <f t="shared" si="43"/>
        <v>1150.02</v>
      </c>
      <c r="Q597" s="51">
        <v>0.2</v>
      </c>
      <c r="R597" s="52">
        <v>0.14699999999999999</v>
      </c>
      <c r="S597" s="53">
        <f t="shared" si="45"/>
        <v>785</v>
      </c>
      <c r="T597" s="12">
        <f t="shared" si="44"/>
        <v>654.16666666666674</v>
      </c>
    </row>
    <row r="598" spans="3:20" x14ac:dyDescent="0.25">
      <c r="C598" s="11">
        <v>592</v>
      </c>
      <c r="D598" s="9" t="s">
        <v>950</v>
      </c>
      <c r="E598" s="9" t="s">
        <v>17</v>
      </c>
      <c r="F598" s="9">
        <v>2</v>
      </c>
      <c r="G598" s="2"/>
      <c r="H598" s="6"/>
      <c r="I598" s="11" t="s">
        <v>12</v>
      </c>
      <c r="J598" s="12">
        <v>356.68</v>
      </c>
      <c r="K598" s="11"/>
      <c r="L598" s="11" t="s">
        <v>951</v>
      </c>
      <c r="M598" s="11"/>
      <c r="N598" s="11"/>
      <c r="O598" s="12">
        <f t="shared" si="42"/>
        <v>356.68</v>
      </c>
      <c r="P598" s="12">
        <f t="shared" si="43"/>
        <v>713.36</v>
      </c>
      <c r="Q598" s="51">
        <v>0.2</v>
      </c>
      <c r="R598" s="52">
        <v>0.14699999999999999</v>
      </c>
      <c r="S598" s="53">
        <f t="shared" si="45"/>
        <v>487</v>
      </c>
      <c r="T598" s="12">
        <f t="shared" si="44"/>
        <v>405.83333333333337</v>
      </c>
    </row>
    <row r="599" spans="3:20" x14ac:dyDescent="0.25">
      <c r="C599" s="11">
        <v>593</v>
      </c>
      <c r="D599" s="9" t="s">
        <v>952</v>
      </c>
      <c r="E599" s="9" t="s">
        <v>17</v>
      </c>
      <c r="F599" s="9">
        <v>1</v>
      </c>
      <c r="G599" s="2"/>
      <c r="H599" s="6"/>
      <c r="I599" s="11" t="s">
        <v>12</v>
      </c>
      <c r="J599" s="12">
        <v>516.95000000000005</v>
      </c>
      <c r="K599" s="11"/>
      <c r="L599" s="11" t="s">
        <v>953</v>
      </c>
      <c r="M599" s="11"/>
      <c r="N599" s="11"/>
      <c r="O599" s="12">
        <f t="shared" si="42"/>
        <v>516.95000000000005</v>
      </c>
      <c r="P599" s="12">
        <f t="shared" si="43"/>
        <v>516.95000000000005</v>
      </c>
      <c r="Q599" s="51">
        <v>0.2</v>
      </c>
      <c r="R599" s="52">
        <v>0.14699999999999999</v>
      </c>
      <c r="S599" s="53">
        <f t="shared" si="45"/>
        <v>353</v>
      </c>
      <c r="T599" s="12">
        <f t="shared" si="44"/>
        <v>294.16666666666669</v>
      </c>
    </row>
    <row r="600" spans="3:20" x14ac:dyDescent="0.25">
      <c r="C600" s="11">
        <v>594</v>
      </c>
      <c r="D600" s="9" t="s">
        <v>954</v>
      </c>
      <c r="E600" s="9" t="s">
        <v>17</v>
      </c>
      <c r="F600" s="9">
        <v>12</v>
      </c>
      <c r="G600" s="2"/>
      <c r="H600" s="6"/>
      <c r="I600" s="11" t="s">
        <v>12</v>
      </c>
      <c r="J600" s="12">
        <v>2198.16</v>
      </c>
      <c r="K600" s="11"/>
      <c r="L600" s="11" t="s">
        <v>955</v>
      </c>
      <c r="M600" s="11"/>
      <c r="N600" s="11"/>
      <c r="O600" s="12">
        <f t="shared" si="42"/>
        <v>2198.16</v>
      </c>
      <c r="P600" s="12">
        <f t="shared" si="43"/>
        <v>26377.919999999998</v>
      </c>
      <c r="Q600" s="51">
        <v>0.2</v>
      </c>
      <c r="R600" s="52">
        <v>0.14699999999999999</v>
      </c>
      <c r="S600" s="53">
        <f t="shared" si="45"/>
        <v>18000</v>
      </c>
      <c r="T600" s="12">
        <f t="shared" si="44"/>
        <v>15000</v>
      </c>
    </row>
    <row r="601" spans="3:20" x14ac:dyDescent="0.25">
      <c r="C601" s="11">
        <v>595</v>
      </c>
      <c r="D601" s="9" t="s">
        <v>956</v>
      </c>
      <c r="E601" s="9" t="s">
        <v>17</v>
      </c>
      <c r="F601" s="9">
        <v>1</v>
      </c>
      <c r="G601" s="2"/>
      <c r="H601" s="6"/>
      <c r="I601" s="11" t="s">
        <v>12</v>
      </c>
      <c r="J601" s="12">
        <v>413.6</v>
      </c>
      <c r="K601" s="11"/>
      <c r="L601" s="11" t="s">
        <v>957</v>
      </c>
      <c r="M601" s="11"/>
      <c r="N601" s="11"/>
      <c r="O601" s="12">
        <f t="shared" si="42"/>
        <v>413.6</v>
      </c>
      <c r="P601" s="12">
        <f t="shared" si="43"/>
        <v>413.6</v>
      </c>
      <c r="Q601" s="51">
        <v>0.2</v>
      </c>
      <c r="R601" s="52">
        <v>0.14699999999999999</v>
      </c>
      <c r="S601" s="53">
        <f t="shared" si="45"/>
        <v>282</v>
      </c>
      <c r="T601" s="12">
        <f t="shared" si="44"/>
        <v>235</v>
      </c>
    </row>
    <row r="602" spans="3:20" x14ac:dyDescent="0.25">
      <c r="C602" s="11">
        <v>596</v>
      </c>
      <c r="D602" s="9" t="s">
        <v>958</v>
      </c>
      <c r="E602" s="9" t="s">
        <v>17</v>
      </c>
      <c r="F602" s="9">
        <v>3</v>
      </c>
      <c r="G602" s="2"/>
      <c r="H602" s="6"/>
      <c r="I602" s="11" t="s">
        <v>12</v>
      </c>
      <c r="J602" s="12">
        <v>413.6</v>
      </c>
      <c r="K602" s="11"/>
      <c r="L602" s="11" t="s">
        <v>957</v>
      </c>
      <c r="M602" s="11"/>
      <c r="N602" s="11"/>
      <c r="O602" s="12">
        <f t="shared" si="42"/>
        <v>413.6</v>
      </c>
      <c r="P602" s="12">
        <f t="shared" si="43"/>
        <v>1240.8000000000002</v>
      </c>
      <c r="Q602" s="51">
        <v>0.2</v>
      </c>
      <c r="R602" s="52">
        <v>0.14699999999999999</v>
      </c>
      <c r="S602" s="53">
        <f t="shared" si="45"/>
        <v>847</v>
      </c>
      <c r="T602" s="12">
        <f t="shared" si="44"/>
        <v>705.83333333333337</v>
      </c>
    </row>
    <row r="603" spans="3:20" x14ac:dyDescent="0.25">
      <c r="C603" s="11">
        <v>597</v>
      </c>
      <c r="D603" s="9" t="s">
        <v>959</v>
      </c>
      <c r="E603" s="9" t="s">
        <v>17</v>
      </c>
      <c r="F603" s="9">
        <v>15</v>
      </c>
      <c r="G603" s="2"/>
      <c r="H603" s="6"/>
      <c r="I603" s="11" t="s">
        <v>12</v>
      </c>
      <c r="J603" s="12">
        <v>544.15</v>
      </c>
      <c r="K603" s="11"/>
      <c r="L603" s="11" t="s">
        <v>960</v>
      </c>
      <c r="M603" s="11"/>
      <c r="N603" s="11"/>
      <c r="O603" s="12">
        <f t="shared" si="42"/>
        <v>544.15</v>
      </c>
      <c r="P603" s="12">
        <f t="shared" si="43"/>
        <v>8162.25</v>
      </c>
      <c r="Q603" s="51">
        <v>0.2</v>
      </c>
      <c r="R603" s="52">
        <v>0.14699999999999999</v>
      </c>
      <c r="S603" s="53">
        <f t="shared" si="45"/>
        <v>5570</v>
      </c>
      <c r="T603" s="12">
        <f t="shared" si="44"/>
        <v>4641.666666666667</v>
      </c>
    </row>
    <row r="604" spans="3:20" x14ac:dyDescent="0.25">
      <c r="C604" s="11">
        <v>598</v>
      </c>
      <c r="D604" s="9" t="s">
        <v>961</v>
      </c>
      <c r="E604" s="9" t="s">
        <v>17</v>
      </c>
      <c r="F604" s="9">
        <v>8</v>
      </c>
      <c r="G604" s="2"/>
      <c r="H604" s="6"/>
      <c r="I604" s="11" t="s">
        <v>12</v>
      </c>
      <c r="J604" s="12">
        <v>404.99</v>
      </c>
      <c r="K604" s="11"/>
      <c r="L604" s="11" t="s">
        <v>962</v>
      </c>
      <c r="M604" s="11"/>
      <c r="N604" s="11"/>
      <c r="O604" s="12">
        <f t="shared" si="42"/>
        <v>404.99</v>
      </c>
      <c r="P604" s="12">
        <f t="shared" si="43"/>
        <v>3239.92</v>
      </c>
      <c r="Q604" s="51">
        <v>0.2</v>
      </c>
      <c r="R604" s="52">
        <v>0.14699999999999999</v>
      </c>
      <c r="S604" s="53">
        <f t="shared" si="45"/>
        <v>2211</v>
      </c>
      <c r="T604" s="12">
        <f t="shared" si="44"/>
        <v>1842.5</v>
      </c>
    </row>
    <row r="605" spans="3:20" ht="24" x14ac:dyDescent="0.25">
      <c r="C605" s="11">
        <v>599</v>
      </c>
      <c r="D605" s="9" t="s">
        <v>963</v>
      </c>
      <c r="E605" s="9" t="s">
        <v>17</v>
      </c>
      <c r="F605" s="9">
        <v>11</v>
      </c>
      <c r="G605" s="2"/>
      <c r="H605" s="6"/>
      <c r="I605" s="11" t="s">
        <v>12</v>
      </c>
      <c r="J605" s="12">
        <v>660</v>
      </c>
      <c r="K605" s="11"/>
      <c r="L605" s="11" t="s">
        <v>964</v>
      </c>
      <c r="M605" s="11"/>
      <c r="N605" s="11"/>
      <c r="O605" s="12">
        <f t="shared" si="42"/>
        <v>660</v>
      </c>
      <c r="P605" s="12">
        <f t="shared" si="43"/>
        <v>7260</v>
      </c>
      <c r="Q605" s="51">
        <v>0.2</v>
      </c>
      <c r="R605" s="52">
        <v>0.14699999999999999</v>
      </c>
      <c r="S605" s="53">
        <f t="shared" si="45"/>
        <v>4954</v>
      </c>
      <c r="T605" s="12">
        <f t="shared" si="44"/>
        <v>4128.3333333333339</v>
      </c>
    </row>
    <row r="606" spans="3:20" ht="24" x14ac:dyDescent="0.25">
      <c r="C606" s="11">
        <v>600</v>
      </c>
      <c r="D606" s="9" t="s">
        <v>965</v>
      </c>
      <c r="E606" s="9" t="s">
        <v>17</v>
      </c>
      <c r="F606" s="9">
        <v>2</v>
      </c>
      <c r="G606" s="2"/>
      <c r="H606" s="6"/>
      <c r="I606" s="11" t="s">
        <v>12</v>
      </c>
      <c r="J606" s="12">
        <v>806</v>
      </c>
      <c r="K606" s="11"/>
      <c r="L606" s="11" t="s">
        <v>966</v>
      </c>
      <c r="M606" s="11"/>
      <c r="N606" s="11"/>
      <c r="O606" s="12">
        <f t="shared" si="42"/>
        <v>806</v>
      </c>
      <c r="P606" s="12">
        <f t="shared" si="43"/>
        <v>1612</v>
      </c>
      <c r="Q606" s="51">
        <v>0.2</v>
      </c>
      <c r="R606" s="52">
        <v>0.14699999999999999</v>
      </c>
      <c r="S606" s="53">
        <f t="shared" si="45"/>
        <v>1100</v>
      </c>
      <c r="T606" s="12">
        <f t="shared" si="44"/>
        <v>916.66666666666674</v>
      </c>
    </row>
    <row r="607" spans="3:20" ht="24" x14ac:dyDescent="0.25">
      <c r="C607" s="11">
        <v>601</v>
      </c>
      <c r="D607" s="9" t="s">
        <v>967</v>
      </c>
      <c r="E607" s="9" t="s">
        <v>17</v>
      </c>
      <c r="F607" s="9">
        <v>1</v>
      </c>
      <c r="G607" s="2"/>
      <c r="H607" s="6"/>
      <c r="I607" s="11" t="s">
        <v>12</v>
      </c>
      <c r="J607" s="12">
        <v>18757.2</v>
      </c>
      <c r="K607" s="11"/>
      <c r="L607" s="11" t="s">
        <v>2116</v>
      </c>
      <c r="M607" s="11"/>
      <c r="N607" s="11"/>
      <c r="O607" s="12">
        <f t="shared" si="42"/>
        <v>18757.2</v>
      </c>
      <c r="P607" s="12">
        <f t="shared" si="43"/>
        <v>18757.2</v>
      </c>
      <c r="Q607" s="51">
        <v>0.2</v>
      </c>
      <c r="R607" s="52">
        <v>0.14699999999999999</v>
      </c>
      <c r="S607" s="53">
        <f t="shared" si="45"/>
        <v>12800</v>
      </c>
      <c r="T607" s="12">
        <f t="shared" si="44"/>
        <v>10666.666666666668</v>
      </c>
    </row>
    <row r="608" spans="3:20" x14ac:dyDescent="0.25">
      <c r="C608" s="11">
        <v>602</v>
      </c>
      <c r="D608" s="9" t="s">
        <v>968</v>
      </c>
      <c r="E608" s="9" t="s">
        <v>17</v>
      </c>
      <c r="F608" s="9">
        <v>29</v>
      </c>
      <c r="G608" s="2"/>
      <c r="H608" s="6"/>
      <c r="I608" s="11" t="s">
        <v>12</v>
      </c>
      <c r="J608" s="12">
        <v>765</v>
      </c>
      <c r="K608" s="11"/>
      <c r="L608" s="11" t="s">
        <v>2117</v>
      </c>
      <c r="M608" s="11"/>
      <c r="N608" s="11"/>
      <c r="O608" s="12">
        <f t="shared" si="42"/>
        <v>765</v>
      </c>
      <c r="P608" s="12">
        <f t="shared" si="43"/>
        <v>22185</v>
      </c>
      <c r="Q608" s="51">
        <v>0.2</v>
      </c>
      <c r="R608" s="52">
        <v>0.14699999999999999</v>
      </c>
      <c r="S608" s="53">
        <f t="shared" si="45"/>
        <v>15139</v>
      </c>
      <c r="T608" s="12">
        <f t="shared" si="44"/>
        <v>12615.833333333334</v>
      </c>
    </row>
    <row r="609" spans="3:20" x14ac:dyDescent="0.25">
      <c r="C609" s="11">
        <v>603</v>
      </c>
      <c r="D609" s="9" t="s">
        <v>969</v>
      </c>
      <c r="E609" s="9" t="s">
        <v>17</v>
      </c>
      <c r="F609" s="9">
        <v>3</v>
      </c>
      <c r="G609" s="2"/>
      <c r="H609" s="6"/>
      <c r="I609" s="11" t="s">
        <v>12</v>
      </c>
      <c r="J609" s="12">
        <v>14749</v>
      </c>
      <c r="K609" s="11"/>
      <c r="L609" s="11" t="s">
        <v>2118</v>
      </c>
      <c r="M609" s="11"/>
      <c r="N609" s="11"/>
      <c r="O609" s="12">
        <f t="shared" si="42"/>
        <v>14749</v>
      </c>
      <c r="P609" s="12">
        <f t="shared" si="43"/>
        <v>44247</v>
      </c>
      <c r="Q609" s="51">
        <v>0.2</v>
      </c>
      <c r="R609" s="52">
        <v>0.14699999999999999</v>
      </c>
      <c r="S609" s="53">
        <f t="shared" si="45"/>
        <v>30194</v>
      </c>
      <c r="T609" s="12">
        <f t="shared" si="44"/>
        <v>25161.666666666668</v>
      </c>
    </row>
    <row r="610" spans="3:20" x14ac:dyDescent="0.25">
      <c r="C610" s="11">
        <v>604</v>
      </c>
      <c r="D610" s="9" t="s">
        <v>970</v>
      </c>
      <c r="E610" s="9" t="s">
        <v>17</v>
      </c>
      <c r="F610" s="9">
        <v>1</v>
      </c>
      <c r="G610" s="2"/>
      <c r="H610" s="6"/>
      <c r="I610" s="11" t="s">
        <v>12</v>
      </c>
      <c r="J610" s="12">
        <v>25293</v>
      </c>
      <c r="K610" s="11"/>
      <c r="L610" s="11" t="s">
        <v>2119</v>
      </c>
      <c r="M610" s="11"/>
      <c r="N610" s="11"/>
      <c r="O610" s="12">
        <f t="shared" si="42"/>
        <v>25293</v>
      </c>
      <c r="P610" s="12">
        <f t="shared" si="43"/>
        <v>25293</v>
      </c>
      <c r="Q610" s="51">
        <v>0.2</v>
      </c>
      <c r="R610" s="52">
        <v>0.14699999999999999</v>
      </c>
      <c r="S610" s="53">
        <f t="shared" si="45"/>
        <v>17260</v>
      </c>
      <c r="T610" s="12">
        <f t="shared" si="44"/>
        <v>14383.333333333334</v>
      </c>
    </row>
    <row r="611" spans="3:20" ht="24" x14ac:dyDescent="0.25">
      <c r="C611" s="11">
        <v>605</v>
      </c>
      <c r="D611" s="9" t="s">
        <v>971</v>
      </c>
      <c r="E611" s="9" t="s">
        <v>17</v>
      </c>
      <c r="F611" s="9">
        <v>1</v>
      </c>
      <c r="G611" s="2"/>
      <c r="H611" s="6"/>
      <c r="I611" s="11" t="s">
        <v>12</v>
      </c>
      <c r="J611" s="12">
        <v>34204.65</v>
      </c>
      <c r="K611" s="11"/>
      <c r="L611" s="11" t="s">
        <v>2120</v>
      </c>
      <c r="M611" s="11"/>
      <c r="N611" s="11"/>
      <c r="O611" s="12">
        <f t="shared" si="42"/>
        <v>34204.65</v>
      </c>
      <c r="P611" s="12">
        <f t="shared" si="43"/>
        <v>34204.65</v>
      </c>
      <c r="Q611" s="51">
        <v>0.2</v>
      </c>
      <c r="R611" s="52">
        <v>0.14699999999999999</v>
      </c>
      <c r="S611" s="53">
        <f t="shared" si="45"/>
        <v>23341</v>
      </c>
      <c r="T611" s="12">
        <f t="shared" si="44"/>
        <v>19450.833333333336</v>
      </c>
    </row>
    <row r="612" spans="3:20" ht="36" x14ac:dyDescent="0.25">
      <c r="C612" s="11">
        <v>606</v>
      </c>
      <c r="D612" s="9" t="s">
        <v>972</v>
      </c>
      <c r="E612" s="9" t="s">
        <v>17</v>
      </c>
      <c r="F612" s="9">
        <v>14</v>
      </c>
      <c r="G612" s="2"/>
      <c r="H612" s="6"/>
      <c r="I612" s="11" t="s">
        <v>12</v>
      </c>
      <c r="J612" s="12">
        <v>7958</v>
      </c>
      <c r="K612" s="11"/>
      <c r="L612" s="11" t="s">
        <v>2121</v>
      </c>
      <c r="M612" s="11"/>
      <c r="N612" s="11"/>
      <c r="O612" s="12">
        <f t="shared" si="42"/>
        <v>7958</v>
      </c>
      <c r="P612" s="12">
        <f t="shared" si="43"/>
        <v>111412</v>
      </c>
      <c r="Q612" s="51">
        <v>0.2</v>
      </c>
      <c r="R612" s="52">
        <v>0.14699999999999999</v>
      </c>
      <c r="S612" s="53">
        <f t="shared" si="45"/>
        <v>76028</v>
      </c>
      <c r="T612" s="12">
        <f t="shared" si="44"/>
        <v>63356.666666666672</v>
      </c>
    </row>
    <row r="613" spans="3:20" ht="24" x14ac:dyDescent="0.25">
      <c r="C613" s="11">
        <v>607</v>
      </c>
      <c r="D613" s="9" t="s">
        <v>973</v>
      </c>
      <c r="E613" s="9" t="s">
        <v>17</v>
      </c>
      <c r="F613" s="9">
        <v>1</v>
      </c>
      <c r="G613" s="2"/>
      <c r="H613" s="6"/>
      <c r="I613" s="11" t="s">
        <v>12</v>
      </c>
      <c r="J613" s="12">
        <v>331</v>
      </c>
      <c r="K613" s="11"/>
      <c r="L613" s="11" t="s">
        <v>2122</v>
      </c>
      <c r="M613" s="11"/>
      <c r="N613" s="11"/>
      <c r="O613" s="12">
        <f t="shared" si="42"/>
        <v>331</v>
      </c>
      <c r="P613" s="12">
        <f t="shared" si="43"/>
        <v>331</v>
      </c>
      <c r="Q613" s="51">
        <v>0.2</v>
      </c>
      <c r="R613" s="52">
        <v>0.14699999999999999</v>
      </c>
      <c r="S613" s="53">
        <f t="shared" si="45"/>
        <v>226</v>
      </c>
      <c r="T613" s="12">
        <f t="shared" si="44"/>
        <v>188.33333333333334</v>
      </c>
    </row>
    <row r="614" spans="3:20" x14ac:dyDescent="0.25">
      <c r="C614" s="11">
        <v>608</v>
      </c>
      <c r="D614" s="9" t="s">
        <v>974</v>
      </c>
      <c r="E614" s="9" t="s">
        <v>17</v>
      </c>
      <c r="F614" s="9">
        <v>1</v>
      </c>
      <c r="G614" s="2"/>
      <c r="H614" s="6"/>
      <c r="I614" s="11" t="s">
        <v>12</v>
      </c>
      <c r="J614" s="12">
        <v>59148</v>
      </c>
      <c r="K614" s="11"/>
      <c r="L614" s="11" t="s">
        <v>2123</v>
      </c>
      <c r="M614" s="11"/>
      <c r="N614" s="11"/>
      <c r="O614" s="12">
        <f t="shared" si="42"/>
        <v>59148</v>
      </c>
      <c r="P614" s="12">
        <f t="shared" si="43"/>
        <v>59148</v>
      </c>
      <c r="Q614" s="51">
        <v>0.2</v>
      </c>
      <c r="R614" s="52">
        <v>0.14699999999999999</v>
      </c>
      <c r="S614" s="53">
        <f t="shared" si="45"/>
        <v>40363</v>
      </c>
      <c r="T614" s="12">
        <f t="shared" si="44"/>
        <v>33635.833333333336</v>
      </c>
    </row>
    <row r="615" spans="3:20" x14ac:dyDescent="0.25">
      <c r="C615" s="11">
        <v>609</v>
      </c>
      <c r="D615" s="9" t="s">
        <v>975</v>
      </c>
      <c r="E615" s="9" t="s">
        <v>17</v>
      </c>
      <c r="F615" s="9">
        <v>1</v>
      </c>
      <c r="G615" s="2"/>
      <c r="H615" s="6"/>
      <c r="I615" s="11" t="s">
        <v>12</v>
      </c>
      <c r="J615" s="12">
        <v>9106</v>
      </c>
      <c r="K615" s="11"/>
      <c r="L615" s="11" t="s">
        <v>2124</v>
      </c>
      <c r="M615" s="11"/>
      <c r="N615" s="11"/>
      <c r="O615" s="12">
        <f t="shared" si="42"/>
        <v>9106</v>
      </c>
      <c r="P615" s="12">
        <f t="shared" si="43"/>
        <v>9106</v>
      </c>
      <c r="Q615" s="51">
        <v>0.2</v>
      </c>
      <c r="R615" s="52">
        <v>0.14699999999999999</v>
      </c>
      <c r="S615" s="53">
        <f t="shared" si="45"/>
        <v>6214</v>
      </c>
      <c r="T615" s="12">
        <f t="shared" si="44"/>
        <v>5178.3333333333339</v>
      </c>
    </row>
    <row r="616" spans="3:20" ht="24" x14ac:dyDescent="0.25">
      <c r="C616" s="11">
        <v>610</v>
      </c>
      <c r="D616" s="9" t="s">
        <v>976</v>
      </c>
      <c r="E616" s="9" t="s">
        <v>17</v>
      </c>
      <c r="F616" s="9">
        <v>1</v>
      </c>
      <c r="G616" s="2"/>
      <c r="H616" s="6"/>
      <c r="I616" s="11" t="s">
        <v>12</v>
      </c>
      <c r="J616" s="12">
        <v>693</v>
      </c>
      <c r="K616" s="11"/>
      <c r="L616" s="11" t="s">
        <v>2125</v>
      </c>
      <c r="M616" s="11"/>
      <c r="N616" s="11"/>
      <c r="O616" s="12">
        <f t="shared" si="42"/>
        <v>693</v>
      </c>
      <c r="P616" s="12">
        <f t="shared" si="43"/>
        <v>693</v>
      </c>
      <c r="Q616" s="51">
        <v>0.2</v>
      </c>
      <c r="R616" s="52">
        <v>0.14699999999999999</v>
      </c>
      <c r="S616" s="53">
        <f t="shared" si="45"/>
        <v>473</v>
      </c>
      <c r="T616" s="12">
        <f t="shared" si="44"/>
        <v>394.16666666666669</v>
      </c>
    </row>
    <row r="617" spans="3:20" x14ac:dyDescent="0.25">
      <c r="C617" s="11">
        <v>611</v>
      </c>
      <c r="D617" s="9" t="s">
        <v>977</v>
      </c>
      <c r="E617" s="9" t="s">
        <v>17</v>
      </c>
      <c r="F617" s="9">
        <v>1</v>
      </c>
      <c r="G617" s="2"/>
      <c r="H617" s="6"/>
      <c r="I617" s="11" t="s">
        <v>12</v>
      </c>
      <c r="J617" s="12">
        <v>3899</v>
      </c>
      <c r="K617" s="11"/>
      <c r="L617" s="11" t="s">
        <v>2126</v>
      </c>
      <c r="M617" s="11"/>
      <c r="N617" s="11"/>
      <c r="O617" s="12">
        <f t="shared" si="42"/>
        <v>3899</v>
      </c>
      <c r="P617" s="12">
        <f t="shared" si="43"/>
        <v>3899</v>
      </c>
      <c r="Q617" s="51">
        <v>0.2</v>
      </c>
      <c r="R617" s="52">
        <v>0.14699999999999999</v>
      </c>
      <c r="S617" s="53">
        <f t="shared" si="45"/>
        <v>2661</v>
      </c>
      <c r="T617" s="12">
        <f t="shared" si="44"/>
        <v>2217.5</v>
      </c>
    </row>
    <row r="618" spans="3:20" ht="24" x14ac:dyDescent="0.25">
      <c r="C618" s="11">
        <v>612</v>
      </c>
      <c r="D618" s="9" t="s">
        <v>978</v>
      </c>
      <c r="E618" s="9" t="s">
        <v>17</v>
      </c>
      <c r="F618" s="9">
        <v>3</v>
      </c>
      <c r="G618" s="2"/>
      <c r="H618" s="6"/>
      <c r="I618" s="11" t="s">
        <v>12</v>
      </c>
      <c r="J618" s="12">
        <v>4355</v>
      </c>
      <c r="K618" s="11"/>
      <c r="L618" s="11" t="s">
        <v>2127</v>
      </c>
      <c r="M618" s="11"/>
      <c r="N618" s="11"/>
      <c r="O618" s="12">
        <f t="shared" si="42"/>
        <v>4355</v>
      </c>
      <c r="P618" s="12">
        <f t="shared" si="43"/>
        <v>13065</v>
      </c>
      <c r="Q618" s="51">
        <v>0.2</v>
      </c>
      <c r="R618" s="52">
        <v>0.14699999999999999</v>
      </c>
      <c r="S618" s="53">
        <f t="shared" si="45"/>
        <v>8916</v>
      </c>
      <c r="T618" s="12">
        <f t="shared" si="44"/>
        <v>7430</v>
      </c>
    </row>
    <row r="619" spans="3:20" ht="24" x14ac:dyDescent="0.25">
      <c r="C619" s="11">
        <v>613</v>
      </c>
      <c r="D619" s="9" t="s">
        <v>979</v>
      </c>
      <c r="E619" s="9" t="s">
        <v>17</v>
      </c>
      <c r="F619" s="9">
        <v>3</v>
      </c>
      <c r="G619" s="2"/>
      <c r="H619" s="6"/>
      <c r="I619" s="11" t="s">
        <v>12</v>
      </c>
      <c r="J619" s="12">
        <v>4400</v>
      </c>
      <c r="K619" s="11"/>
      <c r="L619" s="11" t="s">
        <v>2128</v>
      </c>
      <c r="M619" s="11"/>
      <c r="N619" s="11"/>
      <c r="O619" s="12">
        <f t="shared" si="42"/>
        <v>4400</v>
      </c>
      <c r="P619" s="12">
        <f t="shared" si="43"/>
        <v>13200</v>
      </c>
      <c r="Q619" s="51">
        <v>0.2</v>
      </c>
      <c r="R619" s="52">
        <v>0.14699999999999999</v>
      </c>
      <c r="S619" s="53">
        <f t="shared" si="45"/>
        <v>9008</v>
      </c>
      <c r="T619" s="12">
        <f t="shared" si="44"/>
        <v>7506.666666666667</v>
      </c>
    </row>
    <row r="620" spans="3:20" x14ac:dyDescent="0.25">
      <c r="C620" s="11">
        <v>614</v>
      </c>
      <c r="D620" s="9" t="s">
        <v>980</v>
      </c>
      <c r="E620" s="9" t="s">
        <v>17</v>
      </c>
      <c r="F620" s="9">
        <v>3</v>
      </c>
      <c r="G620" s="2"/>
      <c r="H620" s="6"/>
      <c r="I620" s="11" t="s">
        <v>12</v>
      </c>
      <c r="J620" s="12">
        <v>330</v>
      </c>
      <c r="K620" s="11"/>
      <c r="L620" s="11" t="s">
        <v>2129</v>
      </c>
      <c r="M620" s="11"/>
      <c r="N620" s="11"/>
      <c r="O620" s="12">
        <f t="shared" si="42"/>
        <v>330</v>
      </c>
      <c r="P620" s="12">
        <f t="shared" si="43"/>
        <v>990</v>
      </c>
      <c r="Q620" s="51">
        <v>0.2</v>
      </c>
      <c r="R620" s="52">
        <v>0.14699999999999999</v>
      </c>
      <c r="S620" s="53">
        <f t="shared" si="45"/>
        <v>676</v>
      </c>
      <c r="T620" s="12">
        <f t="shared" si="44"/>
        <v>563.33333333333337</v>
      </c>
    </row>
    <row r="621" spans="3:20" x14ac:dyDescent="0.25">
      <c r="C621" s="11">
        <v>615</v>
      </c>
      <c r="D621" s="9" t="s">
        <v>981</v>
      </c>
      <c r="E621" s="9" t="s">
        <v>17</v>
      </c>
      <c r="F621" s="9">
        <v>11</v>
      </c>
      <c r="G621" s="2"/>
      <c r="H621" s="6"/>
      <c r="I621" s="11" t="s">
        <v>12</v>
      </c>
      <c r="J621" s="12">
        <v>290</v>
      </c>
      <c r="K621" s="11"/>
      <c r="L621" s="11" t="s">
        <v>2129</v>
      </c>
      <c r="M621" s="11"/>
      <c r="N621" s="11"/>
      <c r="O621" s="12">
        <f t="shared" si="42"/>
        <v>290</v>
      </c>
      <c r="P621" s="12">
        <f t="shared" si="43"/>
        <v>3190</v>
      </c>
      <c r="Q621" s="51">
        <v>0.2</v>
      </c>
      <c r="R621" s="52">
        <v>0.14699999999999999</v>
      </c>
      <c r="S621" s="53">
        <f t="shared" si="45"/>
        <v>2177</v>
      </c>
      <c r="T621" s="12">
        <f t="shared" si="44"/>
        <v>1814.1666666666667</v>
      </c>
    </row>
    <row r="622" spans="3:20" x14ac:dyDescent="0.25">
      <c r="C622" s="11">
        <v>616</v>
      </c>
      <c r="D622" s="9" t="s">
        <v>982</v>
      </c>
      <c r="E622" s="9" t="s">
        <v>17</v>
      </c>
      <c r="F622" s="9">
        <v>4</v>
      </c>
      <c r="G622" s="2"/>
      <c r="H622" s="6"/>
      <c r="I622" s="11" t="s">
        <v>12</v>
      </c>
      <c r="J622" s="12">
        <v>290</v>
      </c>
      <c r="K622" s="11"/>
      <c r="L622" s="11" t="s">
        <v>2129</v>
      </c>
      <c r="M622" s="11"/>
      <c r="N622" s="11"/>
      <c r="O622" s="12">
        <f t="shared" si="42"/>
        <v>290</v>
      </c>
      <c r="P622" s="12">
        <f t="shared" si="43"/>
        <v>1160</v>
      </c>
      <c r="Q622" s="51">
        <v>0.2</v>
      </c>
      <c r="R622" s="52">
        <v>0.14699999999999999</v>
      </c>
      <c r="S622" s="53">
        <f t="shared" si="45"/>
        <v>792</v>
      </c>
      <c r="T622" s="12">
        <f t="shared" si="44"/>
        <v>660</v>
      </c>
    </row>
    <row r="623" spans="3:20" ht="24" x14ac:dyDescent="0.25">
      <c r="C623" s="11">
        <v>617</v>
      </c>
      <c r="D623" s="7" t="s">
        <v>983</v>
      </c>
      <c r="E623" s="9" t="s">
        <v>17</v>
      </c>
      <c r="F623" s="9">
        <v>1</v>
      </c>
      <c r="G623" s="2"/>
      <c r="H623" s="6"/>
      <c r="I623" s="11" t="s">
        <v>12</v>
      </c>
      <c r="J623" s="12">
        <v>2500</v>
      </c>
      <c r="K623" s="11"/>
      <c r="L623" s="11" t="s">
        <v>2130</v>
      </c>
      <c r="M623" s="11"/>
      <c r="N623" s="11"/>
      <c r="O623" s="12">
        <f t="shared" si="42"/>
        <v>2500</v>
      </c>
      <c r="P623" s="12">
        <f t="shared" si="43"/>
        <v>2500</v>
      </c>
      <c r="Q623" s="51">
        <v>0.2</v>
      </c>
      <c r="R623" s="52">
        <v>0.14699999999999999</v>
      </c>
      <c r="S623" s="53">
        <f t="shared" si="45"/>
        <v>1706</v>
      </c>
      <c r="T623" s="12">
        <f t="shared" si="44"/>
        <v>1421.6666666666667</v>
      </c>
    </row>
    <row r="624" spans="3:20" ht="24" x14ac:dyDescent="0.25">
      <c r="C624" s="11">
        <v>618</v>
      </c>
      <c r="D624" s="9" t="s">
        <v>984</v>
      </c>
      <c r="E624" s="9" t="s">
        <v>17</v>
      </c>
      <c r="F624" s="9">
        <v>6</v>
      </c>
      <c r="G624" s="2"/>
      <c r="H624" s="6"/>
      <c r="I624" s="11" t="s">
        <v>12</v>
      </c>
      <c r="J624" s="12">
        <v>2500</v>
      </c>
      <c r="K624" s="11"/>
      <c r="L624" s="11" t="s">
        <v>2130</v>
      </c>
      <c r="M624" s="11"/>
      <c r="N624" s="11"/>
      <c r="O624" s="12">
        <f t="shared" si="42"/>
        <v>2500</v>
      </c>
      <c r="P624" s="12">
        <f t="shared" si="43"/>
        <v>15000</v>
      </c>
      <c r="Q624" s="51">
        <v>0.2</v>
      </c>
      <c r="R624" s="52">
        <v>0.14699999999999999</v>
      </c>
      <c r="S624" s="53">
        <f t="shared" si="45"/>
        <v>10236</v>
      </c>
      <c r="T624" s="12">
        <f t="shared" si="44"/>
        <v>8530</v>
      </c>
    </row>
    <row r="625" spans="3:20" ht="24" x14ac:dyDescent="0.25">
      <c r="C625" s="11">
        <v>619</v>
      </c>
      <c r="D625" s="9" t="s">
        <v>985</v>
      </c>
      <c r="E625" s="9" t="s">
        <v>986</v>
      </c>
      <c r="F625" s="9">
        <v>9</v>
      </c>
      <c r="G625" s="2"/>
      <c r="H625" s="6"/>
      <c r="I625" s="11" t="s">
        <v>12</v>
      </c>
      <c r="J625" s="12">
        <v>14779</v>
      </c>
      <c r="K625" s="11"/>
      <c r="L625" s="11" t="s">
        <v>2131</v>
      </c>
      <c r="M625" s="11"/>
      <c r="N625" s="11"/>
      <c r="O625" s="12">
        <f t="shared" si="42"/>
        <v>14779</v>
      </c>
      <c r="P625" s="12">
        <f t="shared" si="43"/>
        <v>133011</v>
      </c>
      <c r="Q625" s="51">
        <v>0.2</v>
      </c>
      <c r="R625" s="52">
        <v>0.14699999999999999</v>
      </c>
      <c r="S625" s="53">
        <f t="shared" si="45"/>
        <v>90767</v>
      </c>
      <c r="T625" s="12">
        <f t="shared" si="44"/>
        <v>75639.166666666672</v>
      </c>
    </row>
    <row r="626" spans="3:20" ht="24" x14ac:dyDescent="0.25">
      <c r="C626" s="11">
        <v>620</v>
      </c>
      <c r="D626" s="9" t="s">
        <v>987</v>
      </c>
      <c r="E626" s="9" t="s">
        <v>17</v>
      </c>
      <c r="F626" s="9">
        <v>4</v>
      </c>
      <c r="G626" s="2"/>
      <c r="H626" s="6"/>
      <c r="I626" s="11" t="s">
        <v>12</v>
      </c>
      <c r="J626" s="12">
        <v>565</v>
      </c>
      <c r="K626" s="11"/>
      <c r="L626" s="11" t="s">
        <v>2132</v>
      </c>
      <c r="M626" s="11"/>
      <c r="N626" s="11"/>
      <c r="O626" s="12">
        <f t="shared" si="42"/>
        <v>565</v>
      </c>
      <c r="P626" s="12">
        <f t="shared" si="43"/>
        <v>2260</v>
      </c>
      <c r="Q626" s="51">
        <v>0.2</v>
      </c>
      <c r="R626" s="52">
        <v>0.14699999999999999</v>
      </c>
      <c r="S626" s="53">
        <f t="shared" si="45"/>
        <v>1542</v>
      </c>
      <c r="T626" s="12">
        <f t="shared" si="44"/>
        <v>1285</v>
      </c>
    </row>
    <row r="627" spans="3:20" ht="24" x14ac:dyDescent="0.25">
      <c r="C627" s="11">
        <v>621</v>
      </c>
      <c r="D627" s="9" t="s">
        <v>988</v>
      </c>
      <c r="E627" s="9" t="s">
        <v>17</v>
      </c>
      <c r="F627" s="9">
        <v>100</v>
      </c>
      <c r="G627" s="2"/>
      <c r="H627" s="6"/>
      <c r="I627" s="11" t="s">
        <v>12</v>
      </c>
      <c r="J627" s="12">
        <v>33</v>
      </c>
      <c r="K627" s="11"/>
      <c r="L627" s="11" t="s">
        <v>2133</v>
      </c>
      <c r="M627" s="11"/>
      <c r="N627" s="11"/>
      <c r="O627" s="12">
        <f t="shared" si="42"/>
        <v>33</v>
      </c>
      <c r="P627" s="12">
        <f t="shared" si="43"/>
        <v>3300</v>
      </c>
      <c r="Q627" s="51">
        <v>0.2</v>
      </c>
      <c r="R627" s="52">
        <v>0.14699999999999999</v>
      </c>
      <c r="S627" s="53">
        <f t="shared" si="45"/>
        <v>2252</v>
      </c>
      <c r="T627" s="12">
        <f t="shared" si="44"/>
        <v>1876.6666666666667</v>
      </c>
    </row>
    <row r="628" spans="3:20" ht="24" x14ac:dyDescent="0.25">
      <c r="C628" s="11">
        <v>622</v>
      </c>
      <c r="D628" s="9" t="s">
        <v>989</v>
      </c>
      <c r="E628" s="9" t="s">
        <v>17</v>
      </c>
      <c r="F628" s="9">
        <v>50</v>
      </c>
      <c r="G628" s="2"/>
      <c r="H628" s="6"/>
      <c r="I628" s="11" t="s">
        <v>12</v>
      </c>
      <c r="J628" s="12">
        <v>33</v>
      </c>
      <c r="K628" s="11"/>
      <c r="L628" s="11" t="s">
        <v>2133</v>
      </c>
      <c r="M628" s="11"/>
      <c r="N628" s="11"/>
      <c r="O628" s="12">
        <f t="shared" si="42"/>
        <v>33</v>
      </c>
      <c r="P628" s="12">
        <f t="shared" si="43"/>
        <v>1650</v>
      </c>
      <c r="Q628" s="51">
        <v>0.2</v>
      </c>
      <c r="R628" s="52">
        <v>0.14699999999999999</v>
      </c>
      <c r="S628" s="53">
        <f t="shared" si="45"/>
        <v>1126</v>
      </c>
      <c r="T628" s="12">
        <f t="shared" si="44"/>
        <v>938.33333333333337</v>
      </c>
    </row>
    <row r="629" spans="3:20" ht="84" x14ac:dyDescent="0.25">
      <c r="C629" s="11">
        <v>623</v>
      </c>
      <c r="D629" s="9" t="s">
        <v>990</v>
      </c>
      <c r="E629" s="9" t="s">
        <v>17</v>
      </c>
      <c r="F629" s="9">
        <v>100</v>
      </c>
      <c r="G629" s="2"/>
      <c r="H629" s="6"/>
      <c r="I629" s="11" t="s">
        <v>12</v>
      </c>
      <c r="J629" s="12">
        <v>2.6</v>
      </c>
      <c r="K629" s="11"/>
      <c r="L629" s="11" t="s">
        <v>2134</v>
      </c>
      <c r="M629" s="11"/>
      <c r="N629" s="11"/>
      <c r="O629" s="12">
        <f t="shared" si="42"/>
        <v>2.6</v>
      </c>
      <c r="P629" s="12">
        <f t="shared" si="43"/>
        <v>260</v>
      </c>
      <c r="Q629" s="51">
        <v>0.2</v>
      </c>
      <c r="R629" s="52">
        <v>0.14699999999999999</v>
      </c>
      <c r="S629" s="53">
        <f t="shared" si="45"/>
        <v>177</v>
      </c>
      <c r="T629" s="12">
        <f t="shared" si="44"/>
        <v>147.5</v>
      </c>
    </row>
    <row r="630" spans="3:20" ht="84" x14ac:dyDescent="0.25">
      <c r="C630" s="11">
        <v>624</v>
      </c>
      <c r="D630" s="9" t="s">
        <v>991</v>
      </c>
      <c r="E630" s="9" t="s">
        <v>17</v>
      </c>
      <c r="F630" s="9">
        <v>20</v>
      </c>
      <c r="G630" s="2"/>
      <c r="H630" s="6"/>
      <c r="I630" s="11" t="s">
        <v>12</v>
      </c>
      <c r="J630" s="12">
        <v>38</v>
      </c>
      <c r="K630" s="11"/>
      <c r="L630" s="11" t="s">
        <v>2135</v>
      </c>
      <c r="M630" s="11"/>
      <c r="N630" s="11"/>
      <c r="O630" s="12">
        <f t="shared" si="42"/>
        <v>38</v>
      </c>
      <c r="P630" s="12">
        <f t="shared" si="43"/>
        <v>760</v>
      </c>
      <c r="Q630" s="51">
        <v>0.2</v>
      </c>
      <c r="R630" s="52">
        <v>0.14699999999999999</v>
      </c>
      <c r="S630" s="53">
        <f t="shared" si="45"/>
        <v>519</v>
      </c>
      <c r="T630" s="12">
        <f t="shared" si="44"/>
        <v>432.5</v>
      </c>
    </row>
    <row r="631" spans="3:20" ht="36" x14ac:dyDescent="0.25">
      <c r="C631" s="11">
        <v>625</v>
      </c>
      <c r="D631" s="9" t="s">
        <v>992</v>
      </c>
      <c r="E631" s="9" t="s">
        <v>17</v>
      </c>
      <c r="F631" s="9">
        <v>20</v>
      </c>
      <c r="G631" s="2"/>
      <c r="H631" s="6"/>
      <c r="I631" s="11" t="s">
        <v>12</v>
      </c>
      <c r="J631" s="12">
        <v>13</v>
      </c>
      <c r="K631" s="11"/>
      <c r="L631" s="11" t="s">
        <v>2136</v>
      </c>
      <c r="M631" s="11"/>
      <c r="N631" s="11"/>
      <c r="O631" s="12">
        <f t="shared" si="42"/>
        <v>13</v>
      </c>
      <c r="P631" s="12">
        <f t="shared" si="43"/>
        <v>260</v>
      </c>
      <c r="Q631" s="51">
        <v>0.2</v>
      </c>
      <c r="R631" s="52">
        <v>0.14699999999999999</v>
      </c>
      <c r="S631" s="53">
        <f t="shared" si="45"/>
        <v>177</v>
      </c>
      <c r="T631" s="12">
        <f t="shared" si="44"/>
        <v>147.5</v>
      </c>
    </row>
    <row r="632" spans="3:20" ht="36" x14ac:dyDescent="0.25">
      <c r="C632" s="11">
        <v>626</v>
      </c>
      <c r="D632" s="9" t="s">
        <v>993</v>
      </c>
      <c r="E632" s="9" t="s">
        <v>17</v>
      </c>
      <c r="F632" s="9">
        <v>500</v>
      </c>
      <c r="G632" s="2"/>
      <c r="H632" s="6"/>
      <c r="I632" s="11" t="s">
        <v>12</v>
      </c>
      <c r="J632" s="12">
        <v>19</v>
      </c>
      <c r="K632" s="11"/>
      <c r="L632" s="11" t="s">
        <v>2137</v>
      </c>
      <c r="M632" s="11"/>
      <c r="N632" s="11"/>
      <c r="O632" s="12">
        <f t="shared" si="42"/>
        <v>19</v>
      </c>
      <c r="P632" s="12">
        <f t="shared" si="43"/>
        <v>9500</v>
      </c>
      <c r="Q632" s="51">
        <v>0.2</v>
      </c>
      <c r="R632" s="52">
        <v>0.14699999999999999</v>
      </c>
      <c r="S632" s="53">
        <f t="shared" si="45"/>
        <v>6483</v>
      </c>
      <c r="T632" s="12">
        <f t="shared" si="44"/>
        <v>5402.5</v>
      </c>
    </row>
    <row r="633" spans="3:20" ht="36" x14ac:dyDescent="0.25">
      <c r="C633" s="11">
        <v>627</v>
      </c>
      <c r="D633" s="9" t="s">
        <v>994</v>
      </c>
      <c r="E633" s="9" t="s">
        <v>17</v>
      </c>
      <c r="F633" s="9">
        <v>50</v>
      </c>
      <c r="G633" s="2"/>
      <c r="H633" s="6"/>
      <c r="I633" s="11" t="s">
        <v>12</v>
      </c>
      <c r="J633" s="12">
        <v>13</v>
      </c>
      <c r="K633" s="11"/>
      <c r="L633" s="11" t="s">
        <v>2138</v>
      </c>
      <c r="M633" s="11"/>
      <c r="N633" s="11"/>
      <c r="O633" s="12">
        <f t="shared" si="42"/>
        <v>13</v>
      </c>
      <c r="P633" s="12">
        <f t="shared" si="43"/>
        <v>650</v>
      </c>
      <c r="Q633" s="51">
        <v>0.2</v>
      </c>
      <c r="R633" s="52">
        <v>0.14699999999999999</v>
      </c>
      <c r="S633" s="53">
        <f t="shared" si="45"/>
        <v>444</v>
      </c>
      <c r="T633" s="12">
        <f t="shared" si="44"/>
        <v>370</v>
      </c>
    </row>
    <row r="634" spans="3:20" ht="24" x14ac:dyDescent="0.25">
      <c r="C634" s="11">
        <v>628</v>
      </c>
      <c r="D634" s="9" t="s">
        <v>995</v>
      </c>
      <c r="E634" s="9" t="s">
        <v>17</v>
      </c>
      <c r="F634" s="9">
        <v>200</v>
      </c>
      <c r="G634" s="2"/>
      <c r="H634" s="6"/>
      <c r="I634" s="11" t="s">
        <v>12</v>
      </c>
      <c r="J634" s="12">
        <v>10.15</v>
      </c>
      <c r="K634" s="11"/>
      <c r="L634" s="11" t="s">
        <v>2139</v>
      </c>
      <c r="M634" s="11"/>
      <c r="N634" s="11"/>
      <c r="O634" s="12">
        <f t="shared" si="42"/>
        <v>10.15</v>
      </c>
      <c r="P634" s="12">
        <f t="shared" si="43"/>
        <v>2030</v>
      </c>
      <c r="Q634" s="51">
        <v>0.2</v>
      </c>
      <c r="R634" s="52">
        <v>0.14699999999999999</v>
      </c>
      <c r="S634" s="53">
        <f t="shared" si="45"/>
        <v>1385</v>
      </c>
      <c r="T634" s="12">
        <f t="shared" si="44"/>
        <v>1154.1666666666667</v>
      </c>
    </row>
    <row r="635" spans="3:20" x14ac:dyDescent="0.25">
      <c r="C635" s="11">
        <v>629</v>
      </c>
      <c r="D635" s="9" t="s">
        <v>996</v>
      </c>
      <c r="E635" s="9" t="s">
        <v>17</v>
      </c>
      <c r="F635" s="9">
        <v>350</v>
      </c>
      <c r="G635" s="2"/>
      <c r="H635" s="6"/>
      <c r="I635" s="11" t="s">
        <v>12</v>
      </c>
      <c r="J635" s="12">
        <v>5.8</v>
      </c>
      <c r="K635" s="11"/>
      <c r="L635" s="11" t="s">
        <v>2140</v>
      </c>
      <c r="M635" s="11"/>
      <c r="N635" s="11"/>
      <c r="O635" s="12">
        <f t="shared" si="42"/>
        <v>5.8</v>
      </c>
      <c r="P635" s="12">
        <f t="shared" si="43"/>
        <v>2030</v>
      </c>
      <c r="Q635" s="51">
        <v>0.2</v>
      </c>
      <c r="R635" s="52">
        <v>0.14699999999999999</v>
      </c>
      <c r="S635" s="53">
        <f t="shared" si="45"/>
        <v>1385</v>
      </c>
      <c r="T635" s="12">
        <f t="shared" si="44"/>
        <v>1154.1666666666667</v>
      </c>
    </row>
    <row r="636" spans="3:20" x14ac:dyDescent="0.25">
      <c r="C636" s="11">
        <v>630</v>
      </c>
      <c r="D636" s="9" t="s">
        <v>997</v>
      </c>
      <c r="E636" s="9" t="s">
        <v>17</v>
      </c>
      <c r="F636" s="9">
        <v>1200</v>
      </c>
      <c r="G636" s="2"/>
      <c r="H636" s="6"/>
      <c r="I636" s="11" t="s">
        <v>12</v>
      </c>
      <c r="J636" s="12">
        <v>5.8</v>
      </c>
      <c r="K636" s="11"/>
      <c r="L636" s="11" t="s">
        <v>2140</v>
      </c>
      <c r="M636" s="11"/>
      <c r="N636" s="11"/>
      <c r="O636" s="12">
        <f t="shared" si="42"/>
        <v>5.8</v>
      </c>
      <c r="P636" s="12">
        <f t="shared" si="43"/>
        <v>6960</v>
      </c>
      <c r="Q636" s="51">
        <v>0.2</v>
      </c>
      <c r="R636" s="52">
        <v>0.14699999999999999</v>
      </c>
      <c r="S636" s="53">
        <f t="shared" si="45"/>
        <v>4750</v>
      </c>
      <c r="T636" s="12">
        <f t="shared" si="44"/>
        <v>3958.3333333333335</v>
      </c>
    </row>
    <row r="637" spans="3:20" x14ac:dyDescent="0.25">
      <c r="C637" s="11">
        <v>631</v>
      </c>
      <c r="D637" s="9" t="s">
        <v>998</v>
      </c>
      <c r="E637" s="9" t="s">
        <v>17</v>
      </c>
      <c r="F637" s="9">
        <v>200</v>
      </c>
      <c r="G637" s="2"/>
      <c r="H637" s="6"/>
      <c r="I637" s="11" t="s">
        <v>12</v>
      </c>
      <c r="J637" s="12">
        <v>6</v>
      </c>
      <c r="K637" s="11"/>
      <c r="L637" s="11" t="s">
        <v>2141</v>
      </c>
      <c r="M637" s="11"/>
      <c r="N637" s="11"/>
      <c r="O637" s="12">
        <f t="shared" si="42"/>
        <v>6</v>
      </c>
      <c r="P637" s="12">
        <f t="shared" si="43"/>
        <v>1200</v>
      </c>
      <c r="Q637" s="51">
        <v>0.2</v>
      </c>
      <c r="R637" s="52">
        <v>0.14699999999999999</v>
      </c>
      <c r="S637" s="53">
        <f t="shared" si="45"/>
        <v>819</v>
      </c>
      <c r="T637" s="12">
        <f t="shared" si="44"/>
        <v>682.5</v>
      </c>
    </row>
    <row r="638" spans="3:20" x14ac:dyDescent="0.25">
      <c r="C638" s="11">
        <v>632</v>
      </c>
      <c r="D638" s="9" t="s">
        <v>999</v>
      </c>
      <c r="E638" s="9" t="s">
        <v>17</v>
      </c>
      <c r="F638" s="9">
        <v>300</v>
      </c>
      <c r="G638" s="2"/>
      <c r="H638" s="6"/>
      <c r="I638" s="11" t="s">
        <v>12</v>
      </c>
      <c r="J638" s="12">
        <v>6</v>
      </c>
      <c r="K638" s="11"/>
      <c r="L638" s="11" t="s">
        <v>2141</v>
      </c>
      <c r="M638" s="11"/>
      <c r="N638" s="11"/>
      <c r="O638" s="12">
        <f t="shared" si="42"/>
        <v>6</v>
      </c>
      <c r="P638" s="12">
        <f t="shared" si="43"/>
        <v>1800</v>
      </c>
      <c r="Q638" s="51">
        <v>0.2</v>
      </c>
      <c r="R638" s="52">
        <v>0.14699999999999999</v>
      </c>
      <c r="S638" s="53">
        <f t="shared" si="45"/>
        <v>1228</v>
      </c>
      <c r="T638" s="12">
        <f t="shared" si="44"/>
        <v>1023.3333333333334</v>
      </c>
    </row>
    <row r="639" spans="3:20" x14ac:dyDescent="0.25">
      <c r="C639" s="11">
        <v>633</v>
      </c>
      <c r="D639" s="9" t="s">
        <v>1000</v>
      </c>
      <c r="E639" s="9" t="s">
        <v>17</v>
      </c>
      <c r="F639" s="9">
        <v>1250</v>
      </c>
      <c r="G639" s="2"/>
      <c r="H639" s="6"/>
      <c r="I639" s="11" t="s">
        <v>12</v>
      </c>
      <c r="J639" s="12">
        <v>7.2</v>
      </c>
      <c r="K639" s="11"/>
      <c r="L639" s="11" t="s">
        <v>2146</v>
      </c>
      <c r="M639" s="11"/>
      <c r="N639" s="11"/>
      <c r="O639" s="12">
        <f t="shared" si="42"/>
        <v>7.2</v>
      </c>
      <c r="P639" s="12">
        <f t="shared" si="43"/>
        <v>9000</v>
      </c>
      <c r="Q639" s="51">
        <v>0.2</v>
      </c>
      <c r="R639" s="52">
        <v>0.14699999999999999</v>
      </c>
      <c r="S639" s="53">
        <f t="shared" si="45"/>
        <v>6142</v>
      </c>
      <c r="T639" s="12">
        <f t="shared" si="44"/>
        <v>5118.3333333333339</v>
      </c>
    </row>
    <row r="640" spans="3:20" x14ac:dyDescent="0.25">
      <c r="C640" s="11">
        <v>634</v>
      </c>
      <c r="D640" s="9" t="s">
        <v>1001</v>
      </c>
      <c r="E640" s="9" t="s">
        <v>17</v>
      </c>
      <c r="F640" s="9">
        <v>250</v>
      </c>
      <c r="G640" s="2"/>
      <c r="H640" s="6"/>
      <c r="I640" s="11" t="s">
        <v>12</v>
      </c>
      <c r="J640" s="12">
        <v>7.2</v>
      </c>
      <c r="K640" s="11"/>
      <c r="L640" s="11" t="s">
        <v>2146</v>
      </c>
      <c r="M640" s="11"/>
      <c r="N640" s="11"/>
      <c r="O640" s="12">
        <f t="shared" si="42"/>
        <v>7.2</v>
      </c>
      <c r="P640" s="12">
        <f t="shared" si="43"/>
        <v>1800</v>
      </c>
      <c r="Q640" s="51">
        <v>0.2</v>
      </c>
      <c r="R640" s="52">
        <v>0.14699999999999999</v>
      </c>
      <c r="S640" s="53">
        <f t="shared" si="45"/>
        <v>1228</v>
      </c>
      <c r="T640" s="12">
        <f t="shared" si="44"/>
        <v>1023.3333333333334</v>
      </c>
    </row>
    <row r="641" spans="3:20" x14ac:dyDescent="0.25">
      <c r="C641" s="11">
        <v>635</v>
      </c>
      <c r="D641" s="9" t="s">
        <v>1002</v>
      </c>
      <c r="E641" s="9" t="s">
        <v>17</v>
      </c>
      <c r="F641" s="9">
        <v>250</v>
      </c>
      <c r="G641" s="2"/>
      <c r="H641" s="6"/>
      <c r="I641" s="11" t="s">
        <v>12</v>
      </c>
      <c r="J641" s="12">
        <v>8.1</v>
      </c>
      <c r="K641" s="11"/>
      <c r="L641" s="11" t="s">
        <v>2147</v>
      </c>
      <c r="M641" s="11"/>
      <c r="N641" s="11"/>
      <c r="O641" s="12">
        <f t="shared" si="42"/>
        <v>8.1</v>
      </c>
      <c r="P641" s="12">
        <f t="shared" si="43"/>
        <v>2025</v>
      </c>
      <c r="Q641" s="51">
        <v>0.2</v>
      </c>
      <c r="R641" s="52">
        <v>0.14699999999999999</v>
      </c>
      <c r="S641" s="53">
        <f t="shared" si="45"/>
        <v>1382</v>
      </c>
      <c r="T641" s="12">
        <f t="shared" si="44"/>
        <v>1151.6666666666667</v>
      </c>
    </row>
    <row r="642" spans="3:20" x14ac:dyDescent="0.25">
      <c r="C642" s="11">
        <v>636</v>
      </c>
      <c r="D642" s="9" t="s">
        <v>1003</v>
      </c>
      <c r="E642" s="9" t="s">
        <v>17</v>
      </c>
      <c r="F642" s="9">
        <v>250</v>
      </c>
      <c r="G642" s="2"/>
      <c r="H642" s="6"/>
      <c r="I642" s="11" t="s">
        <v>12</v>
      </c>
      <c r="J642" s="12">
        <v>8.1</v>
      </c>
      <c r="K642" s="11"/>
      <c r="L642" s="11" t="s">
        <v>2147</v>
      </c>
      <c r="M642" s="11"/>
      <c r="N642" s="11"/>
      <c r="O642" s="12">
        <f t="shared" si="42"/>
        <v>8.1</v>
      </c>
      <c r="P642" s="12">
        <f t="shared" si="43"/>
        <v>2025</v>
      </c>
      <c r="Q642" s="51">
        <v>0.2</v>
      </c>
      <c r="R642" s="52">
        <v>0.14699999999999999</v>
      </c>
      <c r="S642" s="53">
        <f t="shared" si="45"/>
        <v>1382</v>
      </c>
      <c r="T642" s="12">
        <f t="shared" si="44"/>
        <v>1151.6666666666667</v>
      </c>
    </row>
    <row r="643" spans="3:20" x14ac:dyDescent="0.25">
      <c r="C643" s="11">
        <v>637</v>
      </c>
      <c r="D643" s="9" t="s">
        <v>1004</v>
      </c>
      <c r="E643" s="9" t="s">
        <v>17</v>
      </c>
      <c r="F643" s="9">
        <v>300</v>
      </c>
      <c r="G643" s="2"/>
      <c r="H643" s="6"/>
      <c r="I643" s="11" t="s">
        <v>12</v>
      </c>
      <c r="J643" s="12">
        <v>9.3000000000000007</v>
      </c>
      <c r="K643" s="11"/>
      <c r="L643" s="11" t="s">
        <v>2148</v>
      </c>
      <c r="M643" s="11"/>
      <c r="N643" s="11"/>
      <c r="O643" s="12">
        <f t="shared" si="42"/>
        <v>9.3000000000000007</v>
      </c>
      <c r="P643" s="12">
        <f t="shared" si="43"/>
        <v>2790</v>
      </c>
      <c r="Q643" s="51">
        <v>0.2</v>
      </c>
      <c r="R643" s="52">
        <v>0.14699999999999999</v>
      </c>
      <c r="S643" s="53">
        <f t="shared" si="45"/>
        <v>1904</v>
      </c>
      <c r="T643" s="12">
        <f t="shared" si="44"/>
        <v>1586.6666666666667</v>
      </c>
    </row>
    <row r="644" spans="3:20" x14ac:dyDescent="0.25">
      <c r="C644" s="11">
        <v>638</v>
      </c>
      <c r="D644" s="9" t="s">
        <v>1005</v>
      </c>
      <c r="E644" s="9" t="s">
        <v>17</v>
      </c>
      <c r="F644" s="9">
        <v>200</v>
      </c>
      <c r="G644" s="2"/>
      <c r="H644" s="6"/>
      <c r="I644" s="11" t="s">
        <v>12</v>
      </c>
      <c r="J644" s="12">
        <v>10.4</v>
      </c>
      <c r="K644" s="11"/>
      <c r="L644" s="11" t="s">
        <v>2142</v>
      </c>
      <c r="M644" s="11"/>
      <c r="N644" s="11"/>
      <c r="O644" s="12">
        <f t="shared" si="42"/>
        <v>10.4</v>
      </c>
      <c r="P644" s="12">
        <f t="shared" si="43"/>
        <v>2080</v>
      </c>
      <c r="Q644" s="51">
        <v>0.2</v>
      </c>
      <c r="R644" s="52">
        <v>0.14699999999999999</v>
      </c>
      <c r="S644" s="53">
        <f t="shared" si="45"/>
        <v>1419</v>
      </c>
      <c r="T644" s="12">
        <f t="shared" si="44"/>
        <v>1182.5</v>
      </c>
    </row>
    <row r="645" spans="3:20" x14ac:dyDescent="0.25">
      <c r="C645" s="11">
        <v>639</v>
      </c>
      <c r="D645" s="9" t="s">
        <v>1006</v>
      </c>
      <c r="E645" s="9" t="s">
        <v>17</v>
      </c>
      <c r="F645" s="9">
        <v>300</v>
      </c>
      <c r="G645" s="2"/>
      <c r="H645" s="6"/>
      <c r="I645" s="11" t="s">
        <v>12</v>
      </c>
      <c r="J645" s="12">
        <v>10.4</v>
      </c>
      <c r="K645" s="11"/>
      <c r="L645" s="11" t="s">
        <v>2142</v>
      </c>
      <c r="M645" s="11"/>
      <c r="N645" s="11"/>
      <c r="O645" s="12">
        <f t="shared" si="42"/>
        <v>10.4</v>
      </c>
      <c r="P645" s="12">
        <f t="shared" si="43"/>
        <v>3120</v>
      </c>
      <c r="Q645" s="51">
        <v>0.2</v>
      </c>
      <c r="R645" s="52">
        <v>0.14699999999999999</v>
      </c>
      <c r="S645" s="53">
        <f t="shared" si="45"/>
        <v>2129</v>
      </c>
      <c r="T645" s="12">
        <f t="shared" si="44"/>
        <v>1774.1666666666667</v>
      </c>
    </row>
    <row r="646" spans="3:20" x14ac:dyDescent="0.25">
      <c r="C646" s="11">
        <v>640</v>
      </c>
      <c r="D646" s="9" t="s">
        <v>1007</v>
      </c>
      <c r="E646" s="9" t="s">
        <v>17</v>
      </c>
      <c r="F646" s="9">
        <v>250</v>
      </c>
      <c r="G646" s="2"/>
      <c r="H646" s="6"/>
      <c r="I646" s="11" t="s">
        <v>12</v>
      </c>
      <c r="J646" s="12">
        <v>9.1999999999999993</v>
      </c>
      <c r="K646" s="11"/>
      <c r="L646" s="11" t="s">
        <v>2155</v>
      </c>
      <c r="M646" s="11"/>
      <c r="N646" s="11"/>
      <c r="O646" s="12">
        <f t="shared" si="42"/>
        <v>9.1999999999999993</v>
      </c>
      <c r="P646" s="12">
        <f t="shared" si="43"/>
        <v>2300</v>
      </c>
      <c r="Q646" s="51">
        <v>0.2</v>
      </c>
      <c r="R646" s="52">
        <v>0.14699999999999999</v>
      </c>
      <c r="S646" s="53">
        <f t="shared" si="45"/>
        <v>1570</v>
      </c>
      <c r="T646" s="12">
        <f t="shared" si="44"/>
        <v>1308.3333333333335</v>
      </c>
    </row>
    <row r="647" spans="3:20" x14ac:dyDescent="0.25">
      <c r="C647" s="11">
        <v>641</v>
      </c>
      <c r="D647" s="9" t="s">
        <v>1008</v>
      </c>
      <c r="E647" s="9" t="s">
        <v>17</v>
      </c>
      <c r="F647" s="9">
        <v>200</v>
      </c>
      <c r="G647" s="2"/>
      <c r="H647" s="6"/>
      <c r="I647" s="11" t="s">
        <v>12</v>
      </c>
      <c r="J647" s="12">
        <v>12.6</v>
      </c>
      <c r="K647" s="11"/>
      <c r="L647" s="11" t="s">
        <v>2156</v>
      </c>
      <c r="M647" s="11"/>
      <c r="N647" s="11"/>
      <c r="O647" s="12">
        <f t="shared" si="42"/>
        <v>12.6</v>
      </c>
      <c r="P647" s="12">
        <f t="shared" si="43"/>
        <v>2520</v>
      </c>
      <c r="Q647" s="51">
        <v>0.2</v>
      </c>
      <c r="R647" s="52">
        <v>0.14699999999999999</v>
      </c>
      <c r="S647" s="53">
        <f t="shared" si="45"/>
        <v>1720</v>
      </c>
      <c r="T647" s="12">
        <f t="shared" si="44"/>
        <v>1433.3333333333335</v>
      </c>
    </row>
    <row r="648" spans="3:20" x14ac:dyDescent="0.25">
      <c r="C648" s="11">
        <v>642</v>
      </c>
      <c r="D648" s="9" t="s">
        <v>1009</v>
      </c>
      <c r="E648" s="9" t="s">
        <v>17</v>
      </c>
      <c r="F648" s="9">
        <v>250</v>
      </c>
      <c r="G648" s="2"/>
      <c r="H648" s="6"/>
      <c r="I648" s="11" t="s">
        <v>12</v>
      </c>
      <c r="J648" s="12">
        <v>17.600000000000001</v>
      </c>
      <c r="K648" s="11"/>
      <c r="L648" s="11" t="s">
        <v>2159</v>
      </c>
      <c r="M648" s="11"/>
      <c r="N648" s="11"/>
      <c r="O648" s="12">
        <f t="shared" ref="O648:O711" si="46">J648</f>
        <v>17.600000000000001</v>
      </c>
      <c r="P648" s="12">
        <f t="shared" ref="P648:P711" si="47">O648*F648</f>
        <v>4400</v>
      </c>
      <c r="Q648" s="51">
        <v>0.2</v>
      </c>
      <c r="R648" s="52">
        <v>0.14699999999999999</v>
      </c>
      <c r="S648" s="53">
        <f t="shared" si="45"/>
        <v>3003</v>
      </c>
      <c r="T648" s="12">
        <f t="shared" ref="T648:T711" si="48">S648/1.2</f>
        <v>2502.5</v>
      </c>
    </row>
    <row r="649" spans="3:20" x14ac:dyDescent="0.25">
      <c r="C649" s="11">
        <v>643</v>
      </c>
      <c r="D649" s="9" t="s">
        <v>1010</v>
      </c>
      <c r="E649" s="9" t="s">
        <v>17</v>
      </c>
      <c r="F649" s="9">
        <v>10</v>
      </c>
      <c r="G649" s="2"/>
      <c r="H649" s="6"/>
      <c r="I649" s="11" t="s">
        <v>12</v>
      </c>
      <c r="J649" s="12">
        <v>17.8</v>
      </c>
      <c r="K649" s="11"/>
      <c r="L649" s="11" t="s">
        <v>2145</v>
      </c>
      <c r="M649" s="11"/>
      <c r="N649" s="11"/>
      <c r="O649" s="12">
        <f t="shared" si="46"/>
        <v>17.8</v>
      </c>
      <c r="P649" s="12">
        <f t="shared" si="47"/>
        <v>178</v>
      </c>
      <c r="Q649" s="51">
        <v>0.2</v>
      </c>
      <c r="R649" s="52">
        <v>0.14699999999999999</v>
      </c>
      <c r="S649" s="53">
        <f t="shared" si="45"/>
        <v>121</v>
      </c>
      <c r="T649" s="12">
        <f t="shared" si="48"/>
        <v>100.83333333333334</v>
      </c>
    </row>
    <row r="650" spans="3:20" x14ac:dyDescent="0.25">
      <c r="C650" s="11">
        <v>644</v>
      </c>
      <c r="D650" s="9" t="s">
        <v>1011</v>
      </c>
      <c r="E650" s="9" t="s">
        <v>17</v>
      </c>
      <c r="F650" s="9">
        <v>300</v>
      </c>
      <c r="G650" s="2"/>
      <c r="H650" s="6"/>
      <c r="I650" s="11" t="s">
        <v>12</v>
      </c>
      <c r="J650" s="12">
        <v>34.4</v>
      </c>
      <c r="K650" s="11"/>
      <c r="L650" s="11" t="s">
        <v>2143</v>
      </c>
      <c r="M650" s="11"/>
      <c r="N650" s="11"/>
      <c r="O650" s="12">
        <f t="shared" si="46"/>
        <v>34.4</v>
      </c>
      <c r="P650" s="12">
        <f t="shared" si="47"/>
        <v>10320</v>
      </c>
      <c r="Q650" s="51">
        <v>0.2</v>
      </c>
      <c r="R650" s="52">
        <v>0.14699999999999999</v>
      </c>
      <c r="S650" s="53">
        <f t="shared" si="45"/>
        <v>7042</v>
      </c>
      <c r="T650" s="12">
        <f t="shared" si="48"/>
        <v>5868.3333333333339</v>
      </c>
    </row>
    <row r="651" spans="3:20" x14ac:dyDescent="0.25">
      <c r="C651" s="11">
        <v>645</v>
      </c>
      <c r="D651" s="9" t="s">
        <v>1012</v>
      </c>
      <c r="E651" s="9" t="s">
        <v>17</v>
      </c>
      <c r="F651" s="9">
        <v>500</v>
      </c>
      <c r="G651" s="2"/>
      <c r="H651" s="6"/>
      <c r="I651" s="11" t="s">
        <v>12</v>
      </c>
      <c r="J651" s="12">
        <v>5.8</v>
      </c>
      <c r="K651" s="11"/>
      <c r="L651" s="11" t="s">
        <v>2157</v>
      </c>
      <c r="M651" s="11"/>
      <c r="N651" s="11"/>
      <c r="O651" s="12">
        <f t="shared" si="46"/>
        <v>5.8</v>
      </c>
      <c r="P651" s="12">
        <f t="shared" si="47"/>
        <v>2900</v>
      </c>
      <c r="Q651" s="51">
        <v>0.2</v>
      </c>
      <c r="R651" s="52">
        <v>0.14699999999999999</v>
      </c>
      <c r="S651" s="53">
        <f t="shared" si="45"/>
        <v>1979</v>
      </c>
      <c r="T651" s="12">
        <f t="shared" si="48"/>
        <v>1649.1666666666667</v>
      </c>
    </row>
    <row r="652" spans="3:20" x14ac:dyDescent="0.25">
      <c r="C652" s="11">
        <v>646</v>
      </c>
      <c r="D652" s="9" t="s">
        <v>1013</v>
      </c>
      <c r="E652" s="9" t="s">
        <v>17</v>
      </c>
      <c r="F652" s="9">
        <v>520</v>
      </c>
      <c r="G652" s="2"/>
      <c r="H652" s="6"/>
      <c r="I652" s="11" t="s">
        <v>12</v>
      </c>
      <c r="J652" s="12">
        <v>5.8</v>
      </c>
      <c r="K652" s="11"/>
      <c r="L652" s="11" t="s">
        <v>2157</v>
      </c>
      <c r="M652" s="11"/>
      <c r="N652" s="11"/>
      <c r="O652" s="12">
        <f t="shared" si="46"/>
        <v>5.8</v>
      </c>
      <c r="P652" s="12">
        <f t="shared" si="47"/>
        <v>3016</v>
      </c>
      <c r="Q652" s="51">
        <v>0.2</v>
      </c>
      <c r="R652" s="52">
        <v>0.14699999999999999</v>
      </c>
      <c r="S652" s="53">
        <f t="shared" si="45"/>
        <v>2058</v>
      </c>
      <c r="T652" s="12">
        <f t="shared" si="48"/>
        <v>1715</v>
      </c>
    </row>
    <row r="653" spans="3:20" x14ac:dyDescent="0.25">
      <c r="C653" s="11">
        <v>647</v>
      </c>
      <c r="D653" s="9" t="s">
        <v>1014</v>
      </c>
      <c r="E653" s="9" t="s">
        <v>17</v>
      </c>
      <c r="F653" s="9">
        <v>450</v>
      </c>
      <c r="G653" s="2"/>
      <c r="H653" s="6"/>
      <c r="I653" s="11" t="s">
        <v>12</v>
      </c>
      <c r="J653" s="12">
        <v>13.2</v>
      </c>
      <c r="K653" s="11"/>
      <c r="L653" s="11" t="s">
        <v>2144</v>
      </c>
      <c r="M653" s="11"/>
      <c r="N653" s="11"/>
      <c r="O653" s="12">
        <f t="shared" si="46"/>
        <v>13.2</v>
      </c>
      <c r="P653" s="12">
        <f t="shared" si="47"/>
        <v>5940</v>
      </c>
      <c r="Q653" s="51">
        <v>0.2</v>
      </c>
      <c r="R653" s="52">
        <v>0.14699999999999999</v>
      </c>
      <c r="S653" s="53">
        <f t="shared" si="45"/>
        <v>4053</v>
      </c>
      <c r="T653" s="12">
        <f t="shared" si="48"/>
        <v>3377.5</v>
      </c>
    </row>
    <row r="654" spans="3:20" x14ac:dyDescent="0.25">
      <c r="C654" s="11">
        <v>648</v>
      </c>
      <c r="D654" s="9" t="s">
        <v>1015</v>
      </c>
      <c r="E654" s="9" t="s">
        <v>17</v>
      </c>
      <c r="F654" s="9">
        <v>200</v>
      </c>
      <c r="G654" s="2"/>
      <c r="H654" s="6"/>
      <c r="I654" s="11" t="s">
        <v>12</v>
      </c>
      <c r="J654" s="12">
        <v>16.100000000000001</v>
      </c>
      <c r="K654" s="11"/>
      <c r="L654" s="11" t="s">
        <v>2158</v>
      </c>
      <c r="M654" s="11"/>
      <c r="N654" s="11"/>
      <c r="O654" s="12">
        <f t="shared" si="46"/>
        <v>16.100000000000001</v>
      </c>
      <c r="P654" s="12">
        <f t="shared" si="47"/>
        <v>3220.0000000000005</v>
      </c>
      <c r="Q654" s="51">
        <v>0.2</v>
      </c>
      <c r="R654" s="52">
        <v>0.14699999999999999</v>
      </c>
      <c r="S654" s="53">
        <f t="shared" ref="S654:S717" si="49">ROUND(P654*(1-Q654)*(1-R654),0)</f>
        <v>2197</v>
      </c>
      <c r="T654" s="12">
        <f t="shared" si="48"/>
        <v>1830.8333333333335</v>
      </c>
    </row>
    <row r="655" spans="3:20" x14ac:dyDescent="0.25">
      <c r="C655" s="11">
        <v>649</v>
      </c>
      <c r="D655" s="9" t="s">
        <v>1016</v>
      </c>
      <c r="E655" s="9" t="s">
        <v>17</v>
      </c>
      <c r="F655" s="9">
        <v>400</v>
      </c>
      <c r="G655" s="2"/>
      <c r="H655" s="6"/>
      <c r="I655" s="11" t="s">
        <v>12</v>
      </c>
      <c r="J655" s="12">
        <v>16.100000000000001</v>
      </c>
      <c r="K655" s="11"/>
      <c r="L655" s="11" t="s">
        <v>2158</v>
      </c>
      <c r="M655" s="11"/>
      <c r="N655" s="11"/>
      <c r="O655" s="12">
        <f t="shared" si="46"/>
        <v>16.100000000000001</v>
      </c>
      <c r="P655" s="12">
        <f t="shared" si="47"/>
        <v>6440.0000000000009</v>
      </c>
      <c r="Q655" s="51">
        <v>0.2</v>
      </c>
      <c r="R655" s="52">
        <v>0.14699999999999999</v>
      </c>
      <c r="S655" s="53">
        <f t="shared" si="49"/>
        <v>4395</v>
      </c>
      <c r="T655" s="12">
        <f t="shared" si="48"/>
        <v>3662.5</v>
      </c>
    </row>
    <row r="656" spans="3:20" x14ac:dyDescent="0.25">
      <c r="C656" s="11">
        <v>650</v>
      </c>
      <c r="D656" s="9" t="s">
        <v>1017</v>
      </c>
      <c r="E656" s="9" t="s">
        <v>17</v>
      </c>
      <c r="F656" s="9">
        <v>150</v>
      </c>
      <c r="G656" s="2"/>
      <c r="H656" s="6"/>
      <c r="I656" s="11" t="s">
        <v>12</v>
      </c>
      <c r="J656" s="12">
        <v>13.6</v>
      </c>
      <c r="K656" s="11"/>
      <c r="L656" s="11" t="s">
        <v>2160</v>
      </c>
      <c r="M656" s="11"/>
      <c r="N656" s="11"/>
      <c r="O656" s="12">
        <f t="shared" si="46"/>
        <v>13.6</v>
      </c>
      <c r="P656" s="12">
        <f t="shared" si="47"/>
        <v>2040</v>
      </c>
      <c r="Q656" s="51">
        <v>0.2</v>
      </c>
      <c r="R656" s="52">
        <v>0.14699999999999999</v>
      </c>
      <c r="S656" s="53">
        <f t="shared" si="49"/>
        <v>1392</v>
      </c>
      <c r="T656" s="12">
        <f t="shared" si="48"/>
        <v>1160</v>
      </c>
    </row>
    <row r="657" spans="3:20" x14ac:dyDescent="0.25">
      <c r="C657" s="11">
        <v>651</v>
      </c>
      <c r="D657" s="9" t="s">
        <v>1018</v>
      </c>
      <c r="E657" s="9" t="s">
        <v>17</v>
      </c>
      <c r="F657" s="9">
        <v>350</v>
      </c>
      <c r="G657" s="2"/>
      <c r="H657" s="6"/>
      <c r="I657" s="11" t="s">
        <v>12</v>
      </c>
      <c r="J657" s="12">
        <v>13.9</v>
      </c>
      <c r="K657" s="11"/>
      <c r="L657" s="11" t="s">
        <v>2161</v>
      </c>
      <c r="M657" s="11"/>
      <c r="N657" s="11"/>
      <c r="O657" s="12">
        <f t="shared" si="46"/>
        <v>13.9</v>
      </c>
      <c r="P657" s="12">
        <f t="shared" si="47"/>
        <v>4865</v>
      </c>
      <c r="Q657" s="51">
        <v>0.2</v>
      </c>
      <c r="R657" s="52">
        <v>0.14699999999999999</v>
      </c>
      <c r="S657" s="53">
        <f t="shared" si="49"/>
        <v>3320</v>
      </c>
      <c r="T657" s="12">
        <f t="shared" si="48"/>
        <v>2766.666666666667</v>
      </c>
    </row>
    <row r="658" spans="3:20" x14ac:dyDescent="0.25">
      <c r="C658" s="11">
        <v>652</v>
      </c>
      <c r="D658" s="9" t="s">
        <v>1019</v>
      </c>
      <c r="E658" s="9" t="s">
        <v>17</v>
      </c>
      <c r="F658" s="9">
        <v>180</v>
      </c>
      <c r="G658" s="2"/>
      <c r="H658" s="6"/>
      <c r="I658" s="11" t="s">
        <v>12</v>
      </c>
      <c r="J658" s="12">
        <v>13.9</v>
      </c>
      <c r="K658" s="11"/>
      <c r="L658" s="11" t="s">
        <v>2161</v>
      </c>
      <c r="M658" s="11"/>
      <c r="N658" s="11"/>
      <c r="O658" s="12">
        <f t="shared" si="46"/>
        <v>13.9</v>
      </c>
      <c r="P658" s="12">
        <f t="shared" si="47"/>
        <v>2502</v>
      </c>
      <c r="Q658" s="51">
        <v>0.2</v>
      </c>
      <c r="R658" s="52">
        <v>0.14699999999999999</v>
      </c>
      <c r="S658" s="53">
        <f t="shared" si="49"/>
        <v>1707</v>
      </c>
      <c r="T658" s="12">
        <f t="shared" si="48"/>
        <v>1422.5</v>
      </c>
    </row>
    <row r="659" spans="3:20" x14ac:dyDescent="0.25">
      <c r="C659" s="11">
        <v>653</v>
      </c>
      <c r="D659" s="9" t="s">
        <v>1020</v>
      </c>
      <c r="E659" s="9" t="s">
        <v>17</v>
      </c>
      <c r="F659" s="9">
        <v>600</v>
      </c>
      <c r="G659" s="2"/>
      <c r="H659" s="6"/>
      <c r="I659" s="11" t="s">
        <v>12</v>
      </c>
      <c r="J659" s="12">
        <v>14.1</v>
      </c>
      <c r="K659" s="11"/>
      <c r="L659" s="11" t="s">
        <v>2162</v>
      </c>
      <c r="M659" s="11"/>
      <c r="N659" s="11"/>
      <c r="O659" s="12">
        <f t="shared" si="46"/>
        <v>14.1</v>
      </c>
      <c r="P659" s="12">
        <f t="shared" si="47"/>
        <v>8460</v>
      </c>
      <c r="Q659" s="51">
        <v>0.2</v>
      </c>
      <c r="R659" s="52">
        <v>0.14699999999999999</v>
      </c>
      <c r="S659" s="53">
        <f t="shared" si="49"/>
        <v>5773</v>
      </c>
      <c r="T659" s="12">
        <f t="shared" si="48"/>
        <v>4810.8333333333339</v>
      </c>
    </row>
    <row r="660" spans="3:20" x14ac:dyDescent="0.25">
      <c r="C660" s="11">
        <v>654</v>
      </c>
      <c r="D660" s="9" t="s">
        <v>1021</v>
      </c>
      <c r="E660" s="9" t="s">
        <v>17</v>
      </c>
      <c r="F660" s="9">
        <v>400</v>
      </c>
      <c r="G660" s="2"/>
      <c r="H660" s="6"/>
      <c r="I660" s="11" t="s">
        <v>12</v>
      </c>
      <c r="J660" s="12">
        <v>20.9</v>
      </c>
      <c r="K660" s="11"/>
      <c r="L660" s="11" t="s">
        <v>2149</v>
      </c>
      <c r="M660" s="11"/>
      <c r="N660" s="11"/>
      <c r="O660" s="12">
        <f t="shared" si="46"/>
        <v>20.9</v>
      </c>
      <c r="P660" s="12">
        <f t="shared" si="47"/>
        <v>8360</v>
      </c>
      <c r="Q660" s="51">
        <v>0.2</v>
      </c>
      <c r="R660" s="52">
        <v>0.14699999999999999</v>
      </c>
      <c r="S660" s="53">
        <f t="shared" si="49"/>
        <v>5705</v>
      </c>
      <c r="T660" s="12">
        <f t="shared" si="48"/>
        <v>4754.166666666667</v>
      </c>
    </row>
    <row r="661" spans="3:20" x14ac:dyDescent="0.25">
      <c r="C661" s="11">
        <v>655</v>
      </c>
      <c r="D661" s="9" t="s">
        <v>1022</v>
      </c>
      <c r="E661" s="9" t="s">
        <v>17</v>
      </c>
      <c r="F661" s="9">
        <v>750</v>
      </c>
      <c r="G661" s="2"/>
      <c r="H661" s="6"/>
      <c r="I661" s="11" t="s">
        <v>12</v>
      </c>
      <c r="J661" s="12">
        <v>19.3</v>
      </c>
      <c r="K661" s="11"/>
      <c r="L661" s="11" t="s">
        <v>2150</v>
      </c>
      <c r="M661" s="11"/>
      <c r="N661" s="11"/>
      <c r="O661" s="12">
        <f t="shared" si="46"/>
        <v>19.3</v>
      </c>
      <c r="P661" s="12">
        <f t="shared" si="47"/>
        <v>14475</v>
      </c>
      <c r="Q661" s="51">
        <v>0.2</v>
      </c>
      <c r="R661" s="52">
        <v>0.14699999999999999</v>
      </c>
      <c r="S661" s="53">
        <f t="shared" si="49"/>
        <v>9878</v>
      </c>
      <c r="T661" s="12">
        <f t="shared" si="48"/>
        <v>8231.6666666666679</v>
      </c>
    </row>
    <row r="662" spans="3:20" x14ac:dyDescent="0.25">
      <c r="C662" s="11">
        <v>656</v>
      </c>
      <c r="D662" s="9" t="s">
        <v>1023</v>
      </c>
      <c r="E662" s="9" t="s">
        <v>17</v>
      </c>
      <c r="F662" s="9">
        <v>120</v>
      </c>
      <c r="G662" s="2"/>
      <c r="H662" s="6"/>
      <c r="I662" s="11" t="s">
        <v>12</v>
      </c>
      <c r="J662" s="12">
        <v>19.3</v>
      </c>
      <c r="K662" s="11"/>
      <c r="L662" s="11" t="s">
        <v>2150</v>
      </c>
      <c r="M662" s="11"/>
      <c r="N662" s="11"/>
      <c r="O662" s="12">
        <f t="shared" si="46"/>
        <v>19.3</v>
      </c>
      <c r="P662" s="12">
        <f t="shared" si="47"/>
        <v>2316</v>
      </c>
      <c r="Q662" s="51">
        <v>0.2</v>
      </c>
      <c r="R662" s="52">
        <v>0.14699999999999999</v>
      </c>
      <c r="S662" s="53">
        <f t="shared" si="49"/>
        <v>1580</v>
      </c>
      <c r="T662" s="12">
        <f t="shared" si="48"/>
        <v>1316.6666666666667</v>
      </c>
    </row>
    <row r="663" spans="3:20" x14ac:dyDescent="0.25">
      <c r="C663" s="11">
        <v>657</v>
      </c>
      <c r="D663" s="9" t="s">
        <v>1024</v>
      </c>
      <c r="E663" s="9" t="s">
        <v>17</v>
      </c>
      <c r="F663" s="9">
        <v>150</v>
      </c>
      <c r="G663" s="2"/>
      <c r="H663" s="6"/>
      <c r="I663" s="11" t="s">
        <v>12</v>
      </c>
      <c r="J663" s="12">
        <v>62</v>
      </c>
      <c r="K663" s="11"/>
      <c r="L663" s="11" t="s">
        <v>2151</v>
      </c>
      <c r="M663" s="11"/>
      <c r="N663" s="11"/>
      <c r="O663" s="12">
        <f t="shared" si="46"/>
        <v>62</v>
      </c>
      <c r="P663" s="12">
        <f t="shared" si="47"/>
        <v>9300</v>
      </c>
      <c r="Q663" s="51">
        <v>0.2</v>
      </c>
      <c r="R663" s="52">
        <v>0.14699999999999999</v>
      </c>
      <c r="S663" s="53">
        <f t="shared" si="49"/>
        <v>6346</v>
      </c>
      <c r="T663" s="12">
        <f t="shared" si="48"/>
        <v>5288.3333333333339</v>
      </c>
    </row>
    <row r="664" spans="3:20" x14ac:dyDescent="0.25">
      <c r="C664" s="11">
        <v>658</v>
      </c>
      <c r="D664" s="9" t="s">
        <v>1025</v>
      </c>
      <c r="E664" s="9" t="s">
        <v>17</v>
      </c>
      <c r="F664" s="9">
        <v>40</v>
      </c>
      <c r="G664" s="2"/>
      <c r="H664" s="6"/>
      <c r="I664" s="11" t="s">
        <v>12</v>
      </c>
      <c r="J664" s="12">
        <v>15.8</v>
      </c>
      <c r="K664" s="11"/>
      <c r="L664" s="11" t="s">
        <v>2164</v>
      </c>
      <c r="M664" s="11"/>
      <c r="N664" s="11"/>
      <c r="O664" s="12">
        <f t="shared" si="46"/>
        <v>15.8</v>
      </c>
      <c r="P664" s="12">
        <f t="shared" si="47"/>
        <v>632</v>
      </c>
      <c r="Q664" s="51">
        <v>0.2</v>
      </c>
      <c r="R664" s="52">
        <v>0.14699999999999999</v>
      </c>
      <c r="S664" s="53">
        <f t="shared" si="49"/>
        <v>431</v>
      </c>
      <c r="T664" s="12">
        <f t="shared" si="48"/>
        <v>359.16666666666669</v>
      </c>
    </row>
    <row r="665" spans="3:20" x14ac:dyDescent="0.25">
      <c r="C665" s="11">
        <v>659</v>
      </c>
      <c r="D665" s="9" t="s">
        <v>1026</v>
      </c>
      <c r="E665" s="9" t="s">
        <v>17</v>
      </c>
      <c r="F665" s="9">
        <v>50</v>
      </c>
      <c r="G665" s="2"/>
      <c r="H665" s="6"/>
      <c r="I665" s="11" t="s">
        <v>12</v>
      </c>
      <c r="J665" s="12">
        <v>33</v>
      </c>
      <c r="K665" s="11"/>
      <c r="L665" s="11" t="s">
        <v>2163</v>
      </c>
      <c r="M665" s="11"/>
      <c r="N665" s="11"/>
      <c r="O665" s="12">
        <f t="shared" si="46"/>
        <v>33</v>
      </c>
      <c r="P665" s="12">
        <f t="shared" si="47"/>
        <v>1650</v>
      </c>
      <c r="Q665" s="51">
        <v>0.2</v>
      </c>
      <c r="R665" s="52">
        <v>0.14699999999999999</v>
      </c>
      <c r="S665" s="53">
        <f t="shared" si="49"/>
        <v>1126</v>
      </c>
      <c r="T665" s="12">
        <f t="shared" si="48"/>
        <v>938.33333333333337</v>
      </c>
    </row>
    <row r="666" spans="3:20" x14ac:dyDescent="0.25">
      <c r="C666" s="11">
        <v>660</v>
      </c>
      <c r="D666" s="9" t="s">
        <v>1027</v>
      </c>
      <c r="E666" s="9" t="s">
        <v>17</v>
      </c>
      <c r="F666" s="9">
        <v>500</v>
      </c>
      <c r="G666" s="2"/>
      <c r="H666" s="6"/>
      <c r="I666" s="11" t="s">
        <v>12</v>
      </c>
      <c r="J666" s="12">
        <v>14.91</v>
      </c>
      <c r="K666" s="11"/>
      <c r="L666" s="11" t="s">
        <v>2165</v>
      </c>
      <c r="M666" s="11"/>
      <c r="N666" s="11"/>
      <c r="O666" s="12">
        <f t="shared" si="46"/>
        <v>14.91</v>
      </c>
      <c r="P666" s="12">
        <f t="shared" si="47"/>
        <v>7455</v>
      </c>
      <c r="Q666" s="51">
        <v>0.2</v>
      </c>
      <c r="R666" s="52">
        <v>0.14699999999999999</v>
      </c>
      <c r="S666" s="53">
        <f t="shared" si="49"/>
        <v>5087</v>
      </c>
      <c r="T666" s="12">
        <f t="shared" si="48"/>
        <v>4239.166666666667</v>
      </c>
    </row>
    <row r="667" spans="3:20" x14ac:dyDescent="0.25">
      <c r="C667" s="11">
        <v>661</v>
      </c>
      <c r="D667" s="9" t="s">
        <v>1028</v>
      </c>
      <c r="E667" s="9" t="s">
        <v>17</v>
      </c>
      <c r="F667" s="9">
        <v>150</v>
      </c>
      <c r="G667" s="2"/>
      <c r="H667" s="6"/>
      <c r="I667" s="11" t="s">
        <v>12</v>
      </c>
      <c r="J667" s="12">
        <v>14.91</v>
      </c>
      <c r="K667" s="11"/>
      <c r="L667" s="11" t="s">
        <v>2165</v>
      </c>
      <c r="M667" s="11"/>
      <c r="N667" s="11"/>
      <c r="O667" s="12">
        <f t="shared" si="46"/>
        <v>14.91</v>
      </c>
      <c r="P667" s="12">
        <f t="shared" si="47"/>
        <v>2236.5</v>
      </c>
      <c r="Q667" s="51">
        <v>0.2</v>
      </c>
      <c r="R667" s="52">
        <v>0.14699999999999999</v>
      </c>
      <c r="S667" s="53">
        <f t="shared" si="49"/>
        <v>1526</v>
      </c>
      <c r="T667" s="12">
        <f t="shared" si="48"/>
        <v>1271.6666666666667</v>
      </c>
    </row>
    <row r="668" spans="3:20" ht="24" x14ac:dyDescent="0.25">
      <c r="C668" s="11">
        <v>662</v>
      </c>
      <c r="D668" s="9" t="s">
        <v>1029</v>
      </c>
      <c r="E668" s="9" t="s">
        <v>17</v>
      </c>
      <c r="F668" s="9">
        <v>500</v>
      </c>
      <c r="G668" s="2"/>
      <c r="H668" s="6"/>
      <c r="I668" s="11" t="s">
        <v>12</v>
      </c>
      <c r="J668" s="12">
        <v>15.37</v>
      </c>
      <c r="K668" s="11"/>
      <c r="L668" s="11" t="s">
        <v>2166</v>
      </c>
      <c r="M668" s="11"/>
      <c r="N668" s="11"/>
      <c r="O668" s="12">
        <f t="shared" si="46"/>
        <v>15.37</v>
      </c>
      <c r="P668" s="12">
        <f t="shared" si="47"/>
        <v>7685</v>
      </c>
      <c r="Q668" s="51">
        <v>0.2</v>
      </c>
      <c r="R668" s="52">
        <v>0.14699999999999999</v>
      </c>
      <c r="S668" s="53">
        <f t="shared" si="49"/>
        <v>5244</v>
      </c>
      <c r="T668" s="12">
        <f t="shared" si="48"/>
        <v>4370</v>
      </c>
    </row>
    <row r="669" spans="3:20" x14ac:dyDescent="0.25">
      <c r="C669" s="11">
        <v>663</v>
      </c>
      <c r="D669" s="9" t="s">
        <v>1030</v>
      </c>
      <c r="E669" s="9" t="s">
        <v>17</v>
      </c>
      <c r="F669" s="9">
        <v>250</v>
      </c>
      <c r="G669" s="2"/>
      <c r="H669" s="6"/>
      <c r="I669" s="11" t="s">
        <v>12</v>
      </c>
      <c r="J669" s="12">
        <v>22</v>
      </c>
      <c r="K669" s="11"/>
      <c r="L669" s="11" t="s">
        <v>2152</v>
      </c>
      <c r="M669" s="11"/>
      <c r="N669" s="11"/>
      <c r="O669" s="12">
        <f t="shared" si="46"/>
        <v>22</v>
      </c>
      <c r="P669" s="12">
        <f t="shared" si="47"/>
        <v>5500</v>
      </c>
      <c r="Q669" s="51">
        <v>0.2</v>
      </c>
      <c r="R669" s="52">
        <v>0.14699999999999999</v>
      </c>
      <c r="S669" s="53">
        <f t="shared" si="49"/>
        <v>3753</v>
      </c>
      <c r="T669" s="12">
        <f t="shared" si="48"/>
        <v>3127.5</v>
      </c>
    </row>
    <row r="670" spans="3:20" x14ac:dyDescent="0.25">
      <c r="C670" s="11">
        <v>664</v>
      </c>
      <c r="D670" s="9" t="s">
        <v>1031</v>
      </c>
      <c r="E670" s="9" t="s">
        <v>17</v>
      </c>
      <c r="F670" s="9">
        <v>250</v>
      </c>
      <c r="G670" s="2"/>
      <c r="H670" s="6"/>
      <c r="I670" s="11" t="s">
        <v>12</v>
      </c>
      <c r="J670" s="12">
        <v>26.9</v>
      </c>
      <c r="K670" s="11"/>
      <c r="L670" s="11" t="s">
        <v>2154</v>
      </c>
      <c r="M670" s="11"/>
      <c r="N670" s="11"/>
      <c r="O670" s="12">
        <f t="shared" si="46"/>
        <v>26.9</v>
      </c>
      <c r="P670" s="12">
        <f t="shared" si="47"/>
        <v>6725</v>
      </c>
      <c r="Q670" s="51">
        <v>0.2</v>
      </c>
      <c r="R670" s="52">
        <v>0.14699999999999999</v>
      </c>
      <c r="S670" s="53">
        <f t="shared" si="49"/>
        <v>4589</v>
      </c>
      <c r="T670" s="12">
        <f t="shared" si="48"/>
        <v>3824.166666666667</v>
      </c>
    </row>
    <row r="671" spans="3:20" x14ac:dyDescent="0.25">
      <c r="C671" s="11">
        <v>665</v>
      </c>
      <c r="D671" s="9" t="s">
        <v>1032</v>
      </c>
      <c r="E671" s="9" t="s">
        <v>17</v>
      </c>
      <c r="F671" s="9">
        <v>350</v>
      </c>
      <c r="G671" s="2"/>
      <c r="H671" s="6"/>
      <c r="I671" s="11" t="s">
        <v>12</v>
      </c>
      <c r="J671" s="12">
        <v>21.71</v>
      </c>
      <c r="K671" s="11"/>
      <c r="L671" s="11" t="s">
        <v>2167</v>
      </c>
      <c r="M671" s="11"/>
      <c r="N671" s="11"/>
      <c r="O671" s="12">
        <f t="shared" si="46"/>
        <v>21.71</v>
      </c>
      <c r="P671" s="12">
        <f t="shared" si="47"/>
        <v>7598.5</v>
      </c>
      <c r="Q671" s="51">
        <v>0.2</v>
      </c>
      <c r="R671" s="52">
        <v>0.14699999999999999</v>
      </c>
      <c r="S671" s="53">
        <f t="shared" si="49"/>
        <v>5185</v>
      </c>
      <c r="T671" s="12">
        <f t="shared" si="48"/>
        <v>4320.8333333333339</v>
      </c>
    </row>
    <row r="672" spans="3:20" ht="24" x14ac:dyDescent="0.25">
      <c r="C672" s="11">
        <v>666</v>
      </c>
      <c r="D672" s="9" t="s">
        <v>1033</v>
      </c>
      <c r="E672" s="9" t="s">
        <v>17</v>
      </c>
      <c r="F672" s="9">
        <v>30</v>
      </c>
      <c r="G672" s="2"/>
      <c r="H672" s="6"/>
      <c r="I672" s="11" t="s">
        <v>12</v>
      </c>
      <c r="J672" s="12">
        <v>56.47</v>
      </c>
      <c r="K672" s="11"/>
      <c r="L672" s="11" t="s">
        <v>2168</v>
      </c>
      <c r="M672" s="11"/>
      <c r="N672" s="11"/>
      <c r="O672" s="12">
        <f t="shared" si="46"/>
        <v>56.47</v>
      </c>
      <c r="P672" s="12">
        <f t="shared" si="47"/>
        <v>1694.1</v>
      </c>
      <c r="Q672" s="51">
        <v>0.2</v>
      </c>
      <c r="R672" s="52">
        <v>0.14699999999999999</v>
      </c>
      <c r="S672" s="53">
        <f t="shared" si="49"/>
        <v>1156</v>
      </c>
      <c r="T672" s="12">
        <f t="shared" si="48"/>
        <v>963.33333333333337</v>
      </c>
    </row>
    <row r="673" spans="3:20" ht="24" x14ac:dyDescent="0.25">
      <c r="C673" s="11">
        <v>667</v>
      </c>
      <c r="D673" s="9" t="s">
        <v>1034</v>
      </c>
      <c r="E673" s="9" t="s">
        <v>17</v>
      </c>
      <c r="F673" s="9">
        <v>15</v>
      </c>
      <c r="G673" s="2"/>
      <c r="H673" s="6"/>
      <c r="I673" s="11" t="s">
        <v>12</v>
      </c>
      <c r="J673" s="12">
        <v>56.47</v>
      </c>
      <c r="K673" s="11"/>
      <c r="L673" s="11" t="s">
        <v>2168</v>
      </c>
      <c r="M673" s="11"/>
      <c r="N673" s="11"/>
      <c r="O673" s="12">
        <f t="shared" si="46"/>
        <v>56.47</v>
      </c>
      <c r="P673" s="12">
        <f t="shared" si="47"/>
        <v>847.05</v>
      </c>
      <c r="Q673" s="51">
        <v>0.2</v>
      </c>
      <c r="R673" s="52">
        <v>0.14699999999999999</v>
      </c>
      <c r="S673" s="53">
        <f t="shared" si="49"/>
        <v>578</v>
      </c>
      <c r="T673" s="12">
        <f t="shared" si="48"/>
        <v>481.66666666666669</v>
      </c>
    </row>
    <row r="674" spans="3:20" ht="24" x14ac:dyDescent="0.25">
      <c r="C674" s="11">
        <v>668</v>
      </c>
      <c r="D674" s="9" t="s">
        <v>1035</v>
      </c>
      <c r="E674" s="9" t="s">
        <v>17</v>
      </c>
      <c r="F674" s="9">
        <v>15</v>
      </c>
      <c r="G674" s="2"/>
      <c r="H674" s="6"/>
      <c r="I674" s="11" t="s">
        <v>12</v>
      </c>
      <c r="J674" s="12">
        <v>67.75</v>
      </c>
      <c r="K674" s="11"/>
      <c r="L674" s="11" t="s">
        <v>2169</v>
      </c>
      <c r="M674" s="11"/>
      <c r="N674" s="11"/>
      <c r="O674" s="12">
        <f t="shared" si="46"/>
        <v>67.75</v>
      </c>
      <c r="P674" s="12">
        <f t="shared" si="47"/>
        <v>1016.25</v>
      </c>
      <c r="Q674" s="51">
        <v>0.2</v>
      </c>
      <c r="R674" s="52">
        <v>0.14699999999999999</v>
      </c>
      <c r="S674" s="53">
        <f t="shared" si="49"/>
        <v>693</v>
      </c>
      <c r="T674" s="12">
        <f t="shared" si="48"/>
        <v>577.5</v>
      </c>
    </row>
    <row r="675" spans="3:20" x14ac:dyDescent="0.25">
      <c r="C675" s="11">
        <v>669</v>
      </c>
      <c r="D675" s="9" t="s">
        <v>1036</v>
      </c>
      <c r="E675" s="9" t="s">
        <v>17</v>
      </c>
      <c r="F675" s="9">
        <v>180</v>
      </c>
      <c r="G675" s="2"/>
      <c r="H675" s="6"/>
      <c r="I675" s="11" t="s">
        <v>12</v>
      </c>
      <c r="J675" s="12">
        <v>32.729999999999997</v>
      </c>
      <c r="K675" s="11"/>
      <c r="L675" s="11" t="s">
        <v>2170</v>
      </c>
      <c r="M675" s="11"/>
      <c r="N675" s="11"/>
      <c r="O675" s="12">
        <f t="shared" si="46"/>
        <v>32.729999999999997</v>
      </c>
      <c r="P675" s="12">
        <f t="shared" si="47"/>
        <v>5891.4</v>
      </c>
      <c r="Q675" s="51">
        <v>0.2</v>
      </c>
      <c r="R675" s="52">
        <v>0.14699999999999999</v>
      </c>
      <c r="S675" s="53">
        <f t="shared" si="49"/>
        <v>4020</v>
      </c>
      <c r="T675" s="12">
        <f t="shared" si="48"/>
        <v>3350</v>
      </c>
    </row>
    <row r="676" spans="3:20" x14ac:dyDescent="0.25">
      <c r="C676" s="11">
        <v>670</v>
      </c>
      <c r="D676" s="9" t="s">
        <v>1037</v>
      </c>
      <c r="E676" s="9" t="s">
        <v>1038</v>
      </c>
      <c r="F676" s="9">
        <v>50</v>
      </c>
      <c r="G676" s="2"/>
      <c r="H676" s="6"/>
      <c r="I676" s="11" t="s">
        <v>12</v>
      </c>
      <c r="J676" s="12">
        <v>44.22</v>
      </c>
      <c r="K676" s="11"/>
      <c r="L676" s="11" t="s">
        <v>2171</v>
      </c>
      <c r="M676" s="11"/>
      <c r="N676" s="11"/>
      <c r="O676" s="12">
        <f t="shared" si="46"/>
        <v>44.22</v>
      </c>
      <c r="P676" s="12">
        <f t="shared" si="47"/>
        <v>2211</v>
      </c>
      <c r="Q676" s="51">
        <v>0.2</v>
      </c>
      <c r="R676" s="52">
        <v>0.14699999999999999</v>
      </c>
      <c r="S676" s="53">
        <f t="shared" si="49"/>
        <v>1509</v>
      </c>
      <c r="T676" s="12">
        <f t="shared" si="48"/>
        <v>1257.5</v>
      </c>
    </row>
    <row r="677" spans="3:20" x14ac:dyDescent="0.25">
      <c r="C677" s="11">
        <v>671</v>
      </c>
      <c r="D677" s="9" t="s">
        <v>1039</v>
      </c>
      <c r="E677" s="9" t="s">
        <v>17</v>
      </c>
      <c r="F677" s="9">
        <v>30</v>
      </c>
      <c r="G677" s="2"/>
      <c r="H677" s="6"/>
      <c r="I677" s="11" t="s">
        <v>12</v>
      </c>
      <c r="J677" s="12">
        <v>44.22</v>
      </c>
      <c r="K677" s="11"/>
      <c r="L677" s="11" t="s">
        <v>2171</v>
      </c>
      <c r="M677" s="11"/>
      <c r="N677" s="11"/>
      <c r="O677" s="12">
        <f t="shared" si="46"/>
        <v>44.22</v>
      </c>
      <c r="P677" s="12">
        <f t="shared" si="47"/>
        <v>1326.6</v>
      </c>
      <c r="Q677" s="51">
        <v>0.2</v>
      </c>
      <c r="R677" s="52">
        <v>0.14699999999999999</v>
      </c>
      <c r="S677" s="53">
        <f t="shared" si="49"/>
        <v>905</v>
      </c>
      <c r="T677" s="12">
        <f t="shared" si="48"/>
        <v>754.16666666666674</v>
      </c>
    </row>
    <row r="678" spans="3:20" x14ac:dyDescent="0.25">
      <c r="C678" s="11">
        <v>672</v>
      </c>
      <c r="D678" s="9" t="s">
        <v>1040</v>
      </c>
      <c r="E678" s="9" t="s">
        <v>17</v>
      </c>
      <c r="F678" s="9">
        <v>50</v>
      </c>
      <c r="G678" s="2"/>
      <c r="H678" s="6"/>
      <c r="I678" s="11" t="s">
        <v>12</v>
      </c>
      <c r="J678" s="12">
        <v>52</v>
      </c>
      <c r="K678" s="11"/>
      <c r="L678" s="11" t="s">
        <v>2153</v>
      </c>
      <c r="M678" s="11"/>
      <c r="N678" s="11"/>
      <c r="O678" s="12">
        <f t="shared" si="46"/>
        <v>52</v>
      </c>
      <c r="P678" s="12">
        <f t="shared" si="47"/>
        <v>2600</v>
      </c>
      <c r="Q678" s="51">
        <v>0.2</v>
      </c>
      <c r="R678" s="52">
        <v>0.14699999999999999</v>
      </c>
      <c r="S678" s="53">
        <f t="shared" si="49"/>
        <v>1774</v>
      </c>
      <c r="T678" s="12">
        <f t="shared" si="48"/>
        <v>1478.3333333333335</v>
      </c>
    </row>
    <row r="679" spans="3:20" ht="24" x14ac:dyDescent="0.25">
      <c r="C679" s="11">
        <v>673</v>
      </c>
      <c r="D679" s="9" t="s">
        <v>1041</v>
      </c>
      <c r="E679" s="9" t="s">
        <v>17</v>
      </c>
      <c r="F679" s="9">
        <v>100</v>
      </c>
      <c r="G679" s="2"/>
      <c r="H679" s="6"/>
      <c r="I679" s="11" t="s">
        <v>12</v>
      </c>
      <c r="J679" s="12">
        <v>56.47</v>
      </c>
      <c r="K679" s="11"/>
      <c r="L679" s="11" t="s">
        <v>2168</v>
      </c>
      <c r="M679" s="11"/>
      <c r="N679" s="11"/>
      <c r="O679" s="12">
        <f t="shared" si="46"/>
        <v>56.47</v>
      </c>
      <c r="P679" s="12">
        <f t="shared" si="47"/>
        <v>5647</v>
      </c>
      <c r="Q679" s="51">
        <v>0.2</v>
      </c>
      <c r="R679" s="52">
        <v>0.14699999999999999</v>
      </c>
      <c r="S679" s="53">
        <f t="shared" si="49"/>
        <v>3854</v>
      </c>
      <c r="T679" s="12">
        <f t="shared" si="48"/>
        <v>3211.666666666667</v>
      </c>
    </row>
    <row r="680" spans="3:20" x14ac:dyDescent="0.25">
      <c r="C680" s="11">
        <v>674</v>
      </c>
      <c r="D680" s="9" t="s">
        <v>1042</v>
      </c>
      <c r="E680" s="9" t="s">
        <v>17</v>
      </c>
      <c r="F680" s="9">
        <v>50</v>
      </c>
      <c r="G680" s="2"/>
      <c r="H680" s="6"/>
      <c r="I680" s="11" t="s">
        <v>12</v>
      </c>
      <c r="J680" s="12">
        <v>214</v>
      </c>
      <c r="K680" s="11"/>
      <c r="L680" s="11" t="s">
        <v>2177</v>
      </c>
      <c r="M680" s="11"/>
      <c r="N680" s="11"/>
      <c r="O680" s="12">
        <f t="shared" si="46"/>
        <v>214</v>
      </c>
      <c r="P680" s="12">
        <f t="shared" si="47"/>
        <v>10700</v>
      </c>
      <c r="Q680" s="51">
        <v>0.2</v>
      </c>
      <c r="R680" s="52">
        <v>0.14699999999999999</v>
      </c>
      <c r="S680" s="53">
        <f t="shared" si="49"/>
        <v>7302</v>
      </c>
      <c r="T680" s="12">
        <f t="shared" si="48"/>
        <v>6085</v>
      </c>
    </row>
    <row r="681" spans="3:20" ht="24" x14ac:dyDescent="0.25">
      <c r="C681" s="11">
        <v>675</v>
      </c>
      <c r="D681" s="9" t="s">
        <v>1043</v>
      </c>
      <c r="E681" s="9" t="s">
        <v>17</v>
      </c>
      <c r="F681" s="9">
        <v>6</v>
      </c>
      <c r="G681" s="2"/>
      <c r="H681" s="6"/>
      <c r="I681" s="11" t="s">
        <v>12</v>
      </c>
      <c r="J681" s="12">
        <v>155.04</v>
      </c>
      <c r="K681" s="11"/>
      <c r="L681" s="11" t="s">
        <v>2178</v>
      </c>
      <c r="M681" s="11"/>
      <c r="N681" s="11"/>
      <c r="O681" s="12">
        <f t="shared" si="46"/>
        <v>155.04</v>
      </c>
      <c r="P681" s="12">
        <f t="shared" si="47"/>
        <v>930.24</v>
      </c>
      <c r="Q681" s="51">
        <v>0.2</v>
      </c>
      <c r="R681" s="52">
        <v>0.14699999999999999</v>
      </c>
      <c r="S681" s="53">
        <f t="shared" si="49"/>
        <v>635</v>
      </c>
      <c r="T681" s="12">
        <f t="shared" si="48"/>
        <v>529.16666666666674</v>
      </c>
    </row>
    <row r="682" spans="3:20" ht="24" x14ac:dyDescent="0.25">
      <c r="C682" s="11">
        <v>676</v>
      </c>
      <c r="D682" s="9" t="s">
        <v>1044</v>
      </c>
      <c r="E682" s="9" t="s">
        <v>17</v>
      </c>
      <c r="F682" s="9">
        <v>20</v>
      </c>
      <c r="G682" s="2"/>
      <c r="H682" s="6"/>
      <c r="I682" s="11" t="s">
        <v>12</v>
      </c>
      <c r="J682" s="12">
        <v>103.8</v>
      </c>
      <c r="K682" s="11"/>
      <c r="L682" s="11" t="s">
        <v>2179</v>
      </c>
      <c r="M682" s="11"/>
      <c r="N682" s="11"/>
      <c r="O682" s="12">
        <f t="shared" si="46"/>
        <v>103.8</v>
      </c>
      <c r="P682" s="12">
        <f t="shared" si="47"/>
        <v>2076</v>
      </c>
      <c r="Q682" s="51">
        <v>0.2</v>
      </c>
      <c r="R682" s="52">
        <v>0.14699999999999999</v>
      </c>
      <c r="S682" s="53">
        <f t="shared" si="49"/>
        <v>1417</v>
      </c>
      <c r="T682" s="12">
        <f t="shared" si="48"/>
        <v>1180.8333333333335</v>
      </c>
    </row>
    <row r="683" spans="3:20" x14ac:dyDescent="0.25">
      <c r="C683" s="11">
        <v>677</v>
      </c>
      <c r="D683" s="9" t="s">
        <v>1045</v>
      </c>
      <c r="E683" s="9" t="s">
        <v>17</v>
      </c>
      <c r="F683" s="9">
        <v>4</v>
      </c>
      <c r="G683" s="2"/>
      <c r="H683" s="6"/>
      <c r="I683" s="11" t="s">
        <v>12</v>
      </c>
      <c r="J683" s="12">
        <v>121.9</v>
      </c>
      <c r="K683" s="11"/>
      <c r="L683" s="11" t="s">
        <v>2180</v>
      </c>
      <c r="M683" s="11"/>
      <c r="N683" s="11"/>
      <c r="O683" s="12">
        <f t="shared" si="46"/>
        <v>121.9</v>
      </c>
      <c r="P683" s="12">
        <f t="shared" si="47"/>
        <v>487.6</v>
      </c>
      <c r="Q683" s="51">
        <v>0.2</v>
      </c>
      <c r="R683" s="52">
        <v>0.14699999999999999</v>
      </c>
      <c r="S683" s="53">
        <f t="shared" si="49"/>
        <v>333</v>
      </c>
      <c r="T683" s="12">
        <f t="shared" si="48"/>
        <v>277.5</v>
      </c>
    </row>
    <row r="684" spans="3:20" ht="24" x14ac:dyDescent="0.25">
      <c r="C684" s="11">
        <v>678</v>
      </c>
      <c r="D684" s="9" t="s">
        <v>1046</v>
      </c>
      <c r="E684" s="9" t="s">
        <v>17</v>
      </c>
      <c r="F684" s="9">
        <v>65</v>
      </c>
      <c r="G684" s="2"/>
      <c r="H684" s="6"/>
      <c r="I684" s="11" t="s">
        <v>12</v>
      </c>
      <c r="J684" s="12">
        <v>105</v>
      </c>
      <c r="K684" s="11"/>
      <c r="L684" s="11" t="s">
        <v>2181</v>
      </c>
      <c r="M684" s="11"/>
      <c r="N684" s="11"/>
      <c r="O684" s="12">
        <f t="shared" si="46"/>
        <v>105</v>
      </c>
      <c r="P684" s="12">
        <f t="shared" si="47"/>
        <v>6825</v>
      </c>
      <c r="Q684" s="51">
        <v>0.2</v>
      </c>
      <c r="R684" s="52">
        <v>0.14699999999999999</v>
      </c>
      <c r="S684" s="53">
        <f t="shared" si="49"/>
        <v>4657</v>
      </c>
      <c r="T684" s="12">
        <f t="shared" si="48"/>
        <v>3880.8333333333335</v>
      </c>
    </row>
    <row r="685" spans="3:20" x14ac:dyDescent="0.25">
      <c r="C685" s="11">
        <v>679</v>
      </c>
      <c r="D685" s="9" t="s">
        <v>1047</v>
      </c>
      <c r="E685" s="9" t="s">
        <v>17</v>
      </c>
      <c r="F685" s="9">
        <v>30</v>
      </c>
      <c r="G685" s="2"/>
      <c r="H685" s="6"/>
      <c r="I685" s="11" t="s">
        <v>12</v>
      </c>
      <c r="J685" s="12">
        <v>153.6</v>
      </c>
      <c r="K685" s="11"/>
      <c r="L685" s="11" t="s">
        <v>2182</v>
      </c>
      <c r="M685" s="11"/>
      <c r="N685" s="11"/>
      <c r="O685" s="12">
        <f t="shared" si="46"/>
        <v>153.6</v>
      </c>
      <c r="P685" s="12">
        <f t="shared" si="47"/>
        <v>4608</v>
      </c>
      <c r="Q685" s="51">
        <v>0.2</v>
      </c>
      <c r="R685" s="52">
        <v>0.14699999999999999</v>
      </c>
      <c r="S685" s="53">
        <f t="shared" si="49"/>
        <v>3144</v>
      </c>
      <c r="T685" s="12">
        <f t="shared" si="48"/>
        <v>2620</v>
      </c>
    </row>
    <row r="686" spans="3:20" x14ac:dyDescent="0.25">
      <c r="C686" s="11">
        <v>680</v>
      </c>
      <c r="D686" s="9" t="s">
        <v>1048</v>
      </c>
      <c r="E686" s="9" t="s">
        <v>17</v>
      </c>
      <c r="F686" s="9">
        <v>30</v>
      </c>
      <c r="G686" s="2"/>
      <c r="H686" s="6"/>
      <c r="I686" s="11" t="s">
        <v>12</v>
      </c>
      <c r="J686" s="12">
        <v>125</v>
      </c>
      <c r="K686" s="11"/>
      <c r="L686" s="11" t="s">
        <v>2172</v>
      </c>
      <c r="M686" s="11"/>
      <c r="N686" s="11"/>
      <c r="O686" s="12">
        <f t="shared" si="46"/>
        <v>125</v>
      </c>
      <c r="P686" s="12">
        <f t="shared" si="47"/>
        <v>3750</v>
      </c>
      <c r="Q686" s="51">
        <v>0.2</v>
      </c>
      <c r="R686" s="52">
        <v>0.14699999999999999</v>
      </c>
      <c r="S686" s="53">
        <f t="shared" si="49"/>
        <v>2559</v>
      </c>
      <c r="T686" s="12">
        <f t="shared" si="48"/>
        <v>2132.5</v>
      </c>
    </row>
    <row r="687" spans="3:20" x14ac:dyDescent="0.25">
      <c r="C687" s="11">
        <v>681</v>
      </c>
      <c r="D687" s="9" t="s">
        <v>1049</v>
      </c>
      <c r="E687" s="9" t="s">
        <v>17</v>
      </c>
      <c r="F687" s="9">
        <v>1000</v>
      </c>
      <c r="G687" s="2"/>
      <c r="H687" s="6"/>
      <c r="I687" s="11" t="s">
        <v>12</v>
      </c>
      <c r="J687" s="12">
        <v>3.24</v>
      </c>
      <c r="K687" s="11"/>
      <c r="L687" s="11" t="s">
        <v>2183</v>
      </c>
      <c r="M687" s="11"/>
      <c r="N687" s="11"/>
      <c r="O687" s="12">
        <f t="shared" si="46"/>
        <v>3.24</v>
      </c>
      <c r="P687" s="12">
        <f t="shared" si="47"/>
        <v>3240</v>
      </c>
      <c r="Q687" s="51">
        <v>0.2</v>
      </c>
      <c r="R687" s="52">
        <v>0.14699999999999999</v>
      </c>
      <c r="S687" s="53">
        <f t="shared" si="49"/>
        <v>2211</v>
      </c>
      <c r="T687" s="12">
        <f t="shared" si="48"/>
        <v>1842.5</v>
      </c>
    </row>
    <row r="688" spans="3:20" x14ac:dyDescent="0.25">
      <c r="C688" s="11">
        <v>682</v>
      </c>
      <c r="D688" s="9" t="s">
        <v>1050</v>
      </c>
      <c r="E688" s="9" t="s">
        <v>17</v>
      </c>
      <c r="F688" s="9">
        <v>900</v>
      </c>
      <c r="G688" s="2"/>
      <c r="H688" s="6"/>
      <c r="I688" s="11" t="s">
        <v>12</v>
      </c>
      <c r="J688" s="12">
        <v>2.04</v>
      </c>
      <c r="K688" s="11"/>
      <c r="L688" s="11" t="s">
        <v>2184</v>
      </c>
      <c r="M688" s="11"/>
      <c r="N688" s="11"/>
      <c r="O688" s="12">
        <f t="shared" si="46"/>
        <v>2.04</v>
      </c>
      <c r="P688" s="12">
        <f t="shared" si="47"/>
        <v>1836</v>
      </c>
      <c r="Q688" s="51">
        <v>0.2</v>
      </c>
      <c r="R688" s="52">
        <v>0.14699999999999999</v>
      </c>
      <c r="S688" s="53">
        <f t="shared" si="49"/>
        <v>1253</v>
      </c>
      <c r="T688" s="12">
        <f t="shared" si="48"/>
        <v>1044.1666666666667</v>
      </c>
    </row>
    <row r="689" spans="3:20" x14ac:dyDescent="0.25">
      <c r="C689" s="11">
        <v>683</v>
      </c>
      <c r="D689" s="9" t="s">
        <v>1051</v>
      </c>
      <c r="E689" s="9" t="s">
        <v>17</v>
      </c>
      <c r="F689" s="9">
        <v>900</v>
      </c>
      <c r="G689" s="2"/>
      <c r="H689" s="6"/>
      <c r="I689" s="11" t="s">
        <v>12</v>
      </c>
      <c r="J689" s="12">
        <v>2.76</v>
      </c>
      <c r="K689" s="11"/>
      <c r="L689" s="11" t="s">
        <v>2185</v>
      </c>
      <c r="M689" s="11"/>
      <c r="N689" s="11"/>
      <c r="O689" s="12">
        <f t="shared" si="46"/>
        <v>2.76</v>
      </c>
      <c r="P689" s="12">
        <f t="shared" si="47"/>
        <v>2484</v>
      </c>
      <c r="Q689" s="51">
        <v>0.2</v>
      </c>
      <c r="R689" s="52">
        <v>0.14699999999999999</v>
      </c>
      <c r="S689" s="53">
        <f t="shared" si="49"/>
        <v>1695</v>
      </c>
      <c r="T689" s="12">
        <f t="shared" si="48"/>
        <v>1412.5</v>
      </c>
    </row>
    <row r="690" spans="3:20" x14ac:dyDescent="0.25">
      <c r="C690" s="11">
        <v>684</v>
      </c>
      <c r="D690" s="9" t="s">
        <v>1052</v>
      </c>
      <c r="E690" s="9" t="s">
        <v>17</v>
      </c>
      <c r="F690" s="9">
        <v>60</v>
      </c>
      <c r="G690" s="2"/>
      <c r="H690" s="6"/>
      <c r="I690" s="11" t="s">
        <v>12</v>
      </c>
      <c r="J690" s="12">
        <v>15</v>
      </c>
      <c r="K690" s="11"/>
      <c r="L690" s="11" t="s">
        <v>2186</v>
      </c>
      <c r="M690" s="11"/>
      <c r="N690" s="11"/>
      <c r="O690" s="12">
        <f t="shared" si="46"/>
        <v>15</v>
      </c>
      <c r="P690" s="12">
        <f t="shared" si="47"/>
        <v>900</v>
      </c>
      <c r="Q690" s="51">
        <v>0.2</v>
      </c>
      <c r="R690" s="52">
        <v>0.14699999999999999</v>
      </c>
      <c r="S690" s="53">
        <f t="shared" si="49"/>
        <v>614</v>
      </c>
      <c r="T690" s="12">
        <f t="shared" si="48"/>
        <v>511.66666666666669</v>
      </c>
    </row>
    <row r="691" spans="3:20" x14ac:dyDescent="0.25">
      <c r="C691" s="11">
        <v>685</v>
      </c>
      <c r="D691" s="9" t="s">
        <v>1053</v>
      </c>
      <c r="E691" s="9" t="s">
        <v>17</v>
      </c>
      <c r="F691" s="9">
        <v>300</v>
      </c>
      <c r="G691" s="2"/>
      <c r="H691" s="6"/>
      <c r="I691" s="11" t="s">
        <v>12</v>
      </c>
      <c r="J691" s="12">
        <v>16.5</v>
      </c>
      <c r="K691" s="11"/>
      <c r="L691" s="11" t="s">
        <v>2187</v>
      </c>
      <c r="M691" s="11"/>
      <c r="N691" s="11"/>
      <c r="O691" s="12">
        <f t="shared" si="46"/>
        <v>16.5</v>
      </c>
      <c r="P691" s="12">
        <f t="shared" si="47"/>
        <v>4950</v>
      </c>
      <c r="Q691" s="51">
        <v>0.2</v>
      </c>
      <c r="R691" s="52">
        <v>0.14699999999999999</v>
      </c>
      <c r="S691" s="53">
        <f t="shared" si="49"/>
        <v>3378</v>
      </c>
      <c r="T691" s="12">
        <f t="shared" si="48"/>
        <v>2815</v>
      </c>
    </row>
    <row r="692" spans="3:20" x14ac:dyDescent="0.25">
      <c r="C692" s="11">
        <v>686</v>
      </c>
      <c r="D692" s="9" t="s">
        <v>1054</v>
      </c>
      <c r="E692" s="9" t="s">
        <v>17</v>
      </c>
      <c r="F692" s="9">
        <v>3500</v>
      </c>
      <c r="G692" s="2"/>
      <c r="H692" s="6"/>
      <c r="I692" s="11" t="s">
        <v>12</v>
      </c>
      <c r="J692" s="12">
        <v>1.8</v>
      </c>
      <c r="K692" s="11"/>
      <c r="L692" s="11" t="s">
        <v>2173</v>
      </c>
      <c r="M692" s="11"/>
      <c r="N692" s="11"/>
      <c r="O692" s="12">
        <f t="shared" si="46"/>
        <v>1.8</v>
      </c>
      <c r="P692" s="12">
        <f t="shared" si="47"/>
        <v>6300</v>
      </c>
      <c r="Q692" s="51">
        <v>0.2</v>
      </c>
      <c r="R692" s="52">
        <v>0.14699999999999999</v>
      </c>
      <c r="S692" s="53">
        <f t="shared" si="49"/>
        <v>4299</v>
      </c>
      <c r="T692" s="12">
        <f t="shared" si="48"/>
        <v>3582.5</v>
      </c>
    </row>
    <row r="693" spans="3:20" x14ac:dyDescent="0.25">
      <c r="C693" s="11">
        <v>687</v>
      </c>
      <c r="D693" s="9" t="s">
        <v>1055</v>
      </c>
      <c r="E693" s="9" t="s">
        <v>17</v>
      </c>
      <c r="F693" s="9">
        <v>2200</v>
      </c>
      <c r="G693" s="2"/>
      <c r="H693" s="6"/>
      <c r="I693" s="11" t="s">
        <v>12</v>
      </c>
      <c r="J693" s="12">
        <v>1.8</v>
      </c>
      <c r="K693" s="11"/>
      <c r="L693" s="11" t="s">
        <v>2173</v>
      </c>
      <c r="M693" s="11"/>
      <c r="N693" s="11"/>
      <c r="O693" s="12">
        <f t="shared" si="46"/>
        <v>1.8</v>
      </c>
      <c r="P693" s="12">
        <f t="shared" si="47"/>
        <v>3960</v>
      </c>
      <c r="Q693" s="51">
        <v>0.2</v>
      </c>
      <c r="R693" s="52">
        <v>0.14699999999999999</v>
      </c>
      <c r="S693" s="53">
        <f t="shared" si="49"/>
        <v>2702</v>
      </c>
      <c r="T693" s="12">
        <f t="shared" si="48"/>
        <v>2251.666666666667</v>
      </c>
    </row>
    <row r="694" spans="3:20" x14ac:dyDescent="0.25">
      <c r="C694" s="11">
        <v>688</v>
      </c>
      <c r="D694" s="9" t="s">
        <v>1056</v>
      </c>
      <c r="E694" s="9" t="s">
        <v>17</v>
      </c>
      <c r="F694" s="9">
        <v>50</v>
      </c>
      <c r="G694" s="2"/>
      <c r="H694" s="6"/>
      <c r="I694" s="11" t="s">
        <v>12</v>
      </c>
      <c r="J694" s="12">
        <v>1.8</v>
      </c>
      <c r="K694" s="11"/>
      <c r="L694" s="11" t="s">
        <v>2173</v>
      </c>
      <c r="M694" s="11"/>
      <c r="N694" s="11"/>
      <c r="O694" s="12">
        <f t="shared" si="46"/>
        <v>1.8</v>
      </c>
      <c r="P694" s="12">
        <f t="shared" si="47"/>
        <v>90</v>
      </c>
      <c r="Q694" s="51">
        <v>0.2</v>
      </c>
      <c r="R694" s="52">
        <v>0.14699999999999999</v>
      </c>
      <c r="S694" s="53">
        <f t="shared" si="49"/>
        <v>61</v>
      </c>
      <c r="T694" s="12">
        <f t="shared" si="48"/>
        <v>50.833333333333336</v>
      </c>
    </row>
    <row r="695" spans="3:20" x14ac:dyDescent="0.25">
      <c r="C695" s="11">
        <v>689</v>
      </c>
      <c r="D695" s="9" t="s">
        <v>1057</v>
      </c>
      <c r="E695" s="9" t="s">
        <v>17</v>
      </c>
      <c r="F695" s="9">
        <v>800</v>
      </c>
      <c r="G695" s="2"/>
      <c r="H695" s="6"/>
      <c r="I695" s="11" t="s">
        <v>12</v>
      </c>
      <c r="J695" s="12">
        <v>1.9</v>
      </c>
      <c r="K695" s="11"/>
      <c r="L695" s="11" t="s">
        <v>2174</v>
      </c>
      <c r="M695" s="11"/>
      <c r="N695" s="11"/>
      <c r="O695" s="12">
        <f t="shared" si="46"/>
        <v>1.9</v>
      </c>
      <c r="P695" s="12">
        <f t="shared" si="47"/>
        <v>1520</v>
      </c>
      <c r="Q695" s="51">
        <v>0.2</v>
      </c>
      <c r="R695" s="52">
        <v>0.14699999999999999</v>
      </c>
      <c r="S695" s="53">
        <f t="shared" si="49"/>
        <v>1037</v>
      </c>
      <c r="T695" s="12">
        <f t="shared" si="48"/>
        <v>864.16666666666674</v>
      </c>
    </row>
    <row r="696" spans="3:20" x14ac:dyDescent="0.25">
      <c r="C696" s="11">
        <v>690</v>
      </c>
      <c r="D696" s="9" t="s">
        <v>1058</v>
      </c>
      <c r="E696" s="9" t="s">
        <v>17</v>
      </c>
      <c r="F696" s="9">
        <v>550</v>
      </c>
      <c r="G696" s="2"/>
      <c r="H696" s="6"/>
      <c r="I696" s="11" t="s">
        <v>12</v>
      </c>
      <c r="J696" s="12">
        <v>2.2000000000000002</v>
      </c>
      <c r="K696" s="11"/>
      <c r="L696" s="11" t="s">
        <v>2188</v>
      </c>
      <c r="M696" s="11"/>
      <c r="N696" s="11"/>
      <c r="O696" s="12">
        <f t="shared" si="46"/>
        <v>2.2000000000000002</v>
      </c>
      <c r="P696" s="12">
        <f t="shared" si="47"/>
        <v>1210</v>
      </c>
      <c r="Q696" s="51">
        <v>0.2</v>
      </c>
      <c r="R696" s="52">
        <v>0.14699999999999999</v>
      </c>
      <c r="S696" s="53">
        <f t="shared" si="49"/>
        <v>826</v>
      </c>
      <c r="T696" s="12">
        <f t="shared" si="48"/>
        <v>688.33333333333337</v>
      </c>
    </row>
    <row r="697" spans="3:20" x14ac:dyDescent="0.25">
      <c r="C697" s="11">
        <v>691</v>
      </c>
      <c r="D697" s="9" t="s">
        <v>1059</v>
      </c>
      <c r="E697" s="9" t="s">
        <v>17</v>
      </c>
      <c r="F697" s="9">
        <v>500</v>
      </c>
      <c r="G697" s="2"/>
      <c r="H697" s="6"/>
      <c r="I697" s="11" t="s">
        <v>12</v>
      </c>
      <c r="J697" s="12">
        <v>2.2000000000000002</v>
      </c>
      <c r="K697" s="11"/>
      <c r="L697" s="11" t="s">
        <v>2188</v>
      </c>
      <c r="M697" s="11"/>
      <c r="N697" s="11"/>
      <c r="O697" s="12">
        <f t="shared" si="46"/>
        <v>2.2000000000000002</v>
      </c>
      <c r="P697" s="12">
        <f t="shared" si="47"/>
        <v>1100</v>
      </c>
      <c r="Q697" s="51">
        <v>0.2</v>
      </c>
      <c r="R697" s="52">
        <v>0.14699999999999999</v>
      </c>
      <c r="S697" s="53">
        <f t="shared" si="49"/>
        <v>751</v>
      </c>
      <c r="T697" s="12">
        <f t="shared" si="48"/>
        <v>625.83333333333337</v>
      </c>
    </row>
    <row r="698" spans="3:20" x14ac:dyDescent="0.25">
      <c r="C698" s="11">
        <v>692</v>
      </c>
      <c r="D698" s="9" t="s">
        <v>1060</v>
      </c>
      <c r="E698" s="9" t="s">
        <v>17</v>
      </c>
      <c r="F698" s="9">
        <v>400</v>
      </c>
      <c r="G698" s="2"/>
      <c r="H698" s="6"/>
      <c r="I698" s="11" t="s">
        <v>12</v>
      </c>
      <c r="J698" s="12">
        <v>2.2000000000000002</v>
      </c>
      <c r="K698" s="11"/>
      <c r="L698" s="11" t="s">
        <v>2189</v>
      </c>
      <c r="M698" s="11"/>
      <c r="N698" s="11"/>
      <c r="O698" s="12">
        <f t="shared" si="46"/>
        <v>2.2000000000000002</v>
      </c>
      <c r="P698" s="12">
        <f t="shared" si="47"/>
        <v>880.00000000000011</v>
      </c>
      <c r="Q698" s="51">
        <v>0.2</v>
      </c>
      <c r="R698" s="52">
        <v>0.14699999999999999</v>
      </c>
      <c r="S698" s="53">
        <f t="shared" si="49"/>
        <v>601</v>
      </c>
      <c r="T698" s="12">
        <f t="shared" si="48"/>
        <v>500.83333333333337</v>
      </c>
    </row>
    <row r="699" spans="3:20" x14ac:dyDescent="0.25">
      <c r="C699" s="11">
        <v>693</v>
      </c>
      <c r="D699" s="9" t="s">
        <v>1061</v>
      </c>
      <c r="E699" s="9" t="s">
        <v>17</v>
      </c>
      <c r="F699" s="9">
        <v>500</v>
      </c>
      <c r="G699" s="2"/>
      <c r="H699" s="6"/>
      <c r="I699" s="11" t="s">
        <v>12</v>
      </c>
      <c r="J699" s="12">
        <v>2.2000000000000002</v>
      </c>
      <c r="K699" s="11"/>
      <c r="L699" s="11" t="s">
        <v>2189</v>
      </c>
      <c r="M699" s="11"/>
      <c r="N699" s="11"/>
      <c r="O699" s="12">
        <f t="shared" si="46"/>
        <v>2.2000000000000002</v>
      </c>
      <c r="P699" s="12">
        <f t="shared" si="47"/>
        <v>1100</v>
      </c>
      <c r="Q699" s="51">
        <v>0.2</v>
      </c>
      <c r="R699" s="52">
        <v>0.14699999999999999</v>
      </c>
      <c r="S699" s="53">
        <f t="shared" si="49"/>
        <v>751</v>
      </c>
      <c r="T699" s="12">
        <f t="shared" si="48"/>
        <v>625.83333333333337</v>
      </c>
    </row>
    <row r="700" spans="3:20" x14ac:dyDescent="0.25">
      <c r="C700" s="11">
        <v>694</v>
      </c>
      <c r="D700" s="9" t="s">
        <v>1062</v>
      </c>
      <c r="E700" s="9" t="s">
        <v>17</v>
      </c>
      <c r="F700" s="9">
        <v>2500</v>
      </c>
      <c r="G700" s="2"/>
      <c r="H700" s="6"/>
      <c r="I700" s="11" t="s">
        <v>12</v>
      </c>
      <c r="J700" s="12">
        <v>2.2000000000000002</v>
      </c>
      <c r="K700" s="11"/>
      <c r="L700" s="11" t="s">
        <v>2189</v>
      </c>
      <c r="M700" s="11"/>
      <c r="N700" s="11"/>
      <c r="O700" s="12">
        <f t="shared" si="46"/>
        <v>2.2000000000000002</v>
      </c>
      <c r="P700" s="12">
        <f t="shared" si="47"/>
        <v>5500</v>
      </c>
      <c r="Q700" s="51">
        <v>0.2</v>
      </c>
      <c r="R700" s="52">
        <v>0.14699999999999999</v>
      </c>
      <c r="S700" s="53">
        <f t="shared" si="49"/>
        <v>3753</v>
      </c>
      <c r="T700" s="12">
        <f t="shared" si="48"/>
        <v>3127.5</v>
      </c>
    </row>
    <row r="701" spans="3:20" x14ac:dyDescent="0.25">
      <c r="C701" s="11">
        <v>695</v>
      </c>
      <c r="D701" s="9" t="s">
        <v>1063</v>
      </c>
      <c r="E701" s="9" t="s">
        <v>17</v>
      </c>
      <c r="F701" s="9">
        <v>350</v>
      </c>
      <c r="G701" s="2"/>
      <c r="H701" s="6"/>
      <c r="I701" s="11" t="s">
        <v>12</v>
      </c>
      <c r="J701" s="12">
        <v>2.9</v>
      </c>
      <c r="K701" s="11"/>
      <c r="L701" s="11" t="s">
        <v>2175</v>
      </c>
      <c r="M701" s="11"/>
      <c r="N701" s="11"/>
      <c r="O701" s="12">
        <f t="shared" si="46"/>
        <v>2.9</v>
      </c>
      <c r="P701" s="12">
        <f t="shared" si="47"/>
        <v>1015</v>
      </c>
      <c r="Q701" s="51">
        <v>0.2</v>
      </c>
      <c r="R701" s="52">
        <v>0.14699999999999999</v>
      </c>
      <c r="S701" s="53">
        <f t="shared" si="49"/>
        <v>693</v>
      </c>
      <c r="T701" s="12">
        <f t="shared" si="48"/>
        <v>577.5</v>
      </c>
    </row>
    <row r="702" spans="3:20" x14ac:dyDescent="0.25">
      <c r="C702" s="11">
        <v>696</v>
      </c>
      <c r="D702" s="9" t="s">
        <v>1064</v>
      </c>
      <c r="E702" s="9" t="s">
        <v>17</v>
      </c>
      <c r="F702" s="9">
        <v>550</v>
      </c>
      <c r="G702" s="2"/>
      <c r="H702" s="6"/>
      <c r="I702" s="11" t="s">
        <v>12</v>
      </c>
      <c r="J702" s="12">
        <v>4.9000000000000004</v>
      </c>
      <c r="K702" s="11"/>
      <c r="L702" s="11" t="s">
        <v>2190</v>
      </c>
      <c r="M702" s="11"/>
      <c r="N702" s="11"/>
      <c r="O702" s="12">
        <f t="shared" si="46"/>
        <v>4.9000000000000004</v>
      </c>
      <c r="P702" s="12">
        <f t="shared" si="47"/>
        <v>2695</v>
      </c>
      <c r="Q702" s="51">
        <v>0.2</v>
      </c>
      <c r="R702" s="52">
        <v>0.14699999999999999</v>
      </c>
      <c r="S702" s="53">
        <f t="shared" si="49"/>
        <v>1839</v>
      </c>
      <c r="T702" s="12">
        <f t="shared" si="48"/>
        <v>1532.5</v>
      </c>
    </row>
    <row r="703" spans="3:20" x14ac:dyDescent="0.25">
      <c r="C703" s="11">
        <v>697</v>
      </c>
      <c r="D703" s="9" t="s">
        <v>1065</v>
      </c>
      <c r="E703" s="9" t="s">
        <v>17</v>
      </c>
      <c r="F703" s="9">
        <v>800</v>
      </c>
      <c r="G703" s="2"/>
      <c r="H703" s="6"/>
      <c r="I703" s="11" t="s">
        <v>12</v>
      </c>
      <c r="J703" s="12">
        <v>2.9</v>
      </c>
      <c r="K703" s="11"/>
      <c r="L703" s="11" t="s">
        <v>2193</v>
      </c>
      <c r="M703" s="11"/>
      <c r="N703" s="11"/>
      <c r="O703" s="12">
        <f t="shared" si="46"/>
        <v>2.9</v>
      </c>
      <c r="P703" s="12">
        <f t="shared" si="47"/>
        <v>2320</v>
      </c>
      <c r="Q703" s="51">
        <v>0.2</v>
      </c>
      <c r="R703" s="52">
        <v>0.14699999999999999</v>
      </c>
      <c r="S703" s="53">
        <f t="shared" si="49"/>
        <v>1583</v>
      </c>
      <c r="T703" s="12">
        <f t="shared" si="48"/>
        <v>1319.1666666666667</v>
      </c>
    </row>
    <row r="704" spans="3:20" x14ac:dyDescent="0.25">
      <c r="C704" s="11">
        <v>698</v>
      </c>
      <c r="D704" s="9" t="s">
        <v>1066</v>
      </c>
      <c r="E704" s="9" t="s">
        <v>17</v>
      </c>
      <c r="F704" s="9">
        <v>500</v>
      </c>
      <c r="G704" s="2"/>
      <c r="H704" s="6"/>
      <c r="I704" s="11" t="s">
        <v>12</v>
      </c>
      <c r="J704" s="12">
        <v>2.9</v>
      </c>
      <c r="K704" s="11"/>
      <c r="L704" s="11" t="s">
        <v>2193</v>
      </c>
      <c r="M704" s="11"/>
      <c r="N704" s="11"/>
      <c r="O704" s="12">
        <f t="shared" si="46"/>
        <v>2.9</v>
      </c>
      <c r="P704" s="12">
        <f t="shared" si="47"/>
        <v>1450</v>
      </c>
      <c r="Q704" s="51">
        <v>0.2</v>
      </c>
      <c r="R704" s="52">
        <v>0.14699999999999999</v>
      </c>
      <c r="S704" s="53">
        <f t="shared" si="49"/>
        <v>989</v>
      </c>
      <c r="T704" s="12">
        <f t="shared" si="48"/>
        <v>824.16666666666674</v>
      </c>
    </row>
    <row r="705" spans="3:20" x14ac:dyDescent="0.25">
      <c r="C705" s="11">
        <v>699</v>
      </c>
      <c r="D705" s="9" t="s">
        <v>1067</v>
      </c>
      <c r="E705" s="9" t="s">
        <v>17</v>
      </c>
      <c r="F705" s="9">
        <v>450</v>
      </c>
      <c r="G705" s="2"/>
      <c r="H705" s="6"/>
      <c r="I705" s="11" t="s">
        <v>12</v>
      </c>
      <c r="J705" s="12">
        <v>3.7</v>
      </c>
      <c r="K705" s="11"/>
      <c r="L705" s="11" t="s">
        <v>2195</v>
      </c>
      <c r="M705" s="11"/>
      <c r="N705" s="11"/>
      <c r="O705" s="12">
        <f t="shared" si="46"/>
        <v>3.7</v>
      </c>
      <c r="P705" s="12">
        <f t="shared" si="47"/>
        <v>1665</v>
      </c>
      <c r="Q705" s="51">
        <v>0.2</v>
      </c>
      <c r="R705" s="52">
        <v>0.14699999999999999</v>
      </c>
      <c r="S705" s="53">
        <f t="shared" si="49"/>
        <v>1136</v>
      </c>
      <c r="T705" s="12">
        <f t="shared" si="48"/>
        <v>946.66666666666674</v>
      </c>
    </row>
    <row r="706" spans="3:20" x14ac:dyDescent="0.25">
      <c r="C706" s="11">
        <v>700</v>
      </c>
      <c r="D706" s="9" t="s">
        <v>1068</v>
      </c>
      <c r="E706" s="9" t="s">
        <v>17</v>
      </c>
      <c r="F706" s="9">
        <v>550</v>
      </c>
      <c r="G706" s="2"/>
      <c r="H706" s="6"/>
      <c r="I706" s="11" t="s">
        <v>12</v>
      </c>
      <c r="J706" s="12">
        <v>3.7</v>
      </c>
      <c r="K706" s="11"/>
      <c r="L706" s="11" t="s">
        <v>2195</v>
      </c>
      <c r="M706" s="11"/>
      <c r="N706" s="11"/>
      <c r="O706" s="12">
        <f t="shared" si="46"/>
        <v>3.7</v>
      </c>
      <c r="P706" s="12">
        <f t="shared" si="47"/>
        <v>2035</v>
      </c>
      <c r="Q706" s="51">
        <v>0.2</v>
      </c>
      <c r="R706" s="52">
        <v>0.14699999999999999</v>
      </c>
      <c r="S706" s="53">
        <f t="shared" si="49"/>
        <v>1389</v>
      </c>
      <c r="T706" s="12">
        <f t="shared" si="48"/>
        <v>1157.5</v>
      </c>
    </row>
    <row r="707" spans="3:20" x14ac:dyDescent="0.25">
      <c r="C707" s="11">
        <v>701</v>
      </c>
      <c r="D707" s="9" t="s">
        <v>1069</v>
      </c>
      <c r="E707" s="9" t="s">
        <v>17</v>
      </c>
      <c r="F707" s="9">
        <v>2500</v>
      </c>
      <c r="G707" s="2"/>
      <c r="H707" s="6"/>
      <c r="I707" s="11" t="s">
        <v>12</v>
      </c>
      <c r="J707" s="12">
        <v>3.2</v>
      </c>
      <c r="K707" s="11"/>
      <c r="L707" s="11" t="s">
        <v>2194</v>
      </c>
      <c r="M707" s="11"/>
      <c r="N707" s="11"/>
      <c r="O707" s="12">
        <f t="shared" si="46"/>
        <v>3.2</v>
      </c>
      <c r="P707" s="12">
        <f t="shared" si="47"/>
        <v>8000</v>
      </c>
      <c r="Q707" s="51">
        <v>0.2</v>
      </c>
      <c r="R707" s="52">
        <v>0.14699999999999999</v>
      </c>
      <c r="S707" s="53">
        <f t="shared" si="49"/>
        <v>5459</v>
      </c>
      <c r="T707" s="12">
        <f t="shared" si="48"/>
        <v>4549.166666666667</v>
      </c>
    </row>
    <row r="708" spans="3:20" x14ac:dyDescent="0.25">
      <c r="C708" s="11">
        <v>702</v>
      </c>
      <c r="D708" s="9" t="s">
        <v>1070</v>
      </c>
      <c r="E708" s="9" t="s">
        <v>17</v>
      </c>
      <c r="F708" s="9">
        <v>1000</v>
      </c>
      <c r="G708" s="2"/>
      <c r="H708" s="6"/>
      <c r="I708" s="11" t="s">
        <v>12</v>
      </c>
      <c r="J708" s="12">
        <v>3.2</v>
      </c>
      <c r="K708" s="11"/>
      <c r="L708" s="11" t="s">
        <v>2194</v>
      </c>
      <c r="M708" s="11"/>
      <c r="N708" s="11"/>
      <c r="O708" s="12">
        <f t="shared" si="46"/>
        <v>3.2</v>
      </c>
      <c r="P708" s="12">
        <f t="shared" si="47"/>
        <v>3200</v>
      </c>
      <c r="Q708" s="51">
        <v>0.2</v>
      </c>
      <c r="R708" s="52">
        <v>0.14699999999999999</v>
      </c>
      <c r="S708" s="53">
        <f t="shared" si="49"/>
        <v>2184</v>
      </c>
      <c r="T708" s="12">
        <f t="shared" si="48"/>
        <v>1820</v>
      </c>
    </row>
    <row r="709" spans="3:20" x14ac:dyDescent="0.25">
      <c r="C709" s="11">
        <v>703</v>
      </c>
      <c r="D709" s="9" t="s">
        <v>1071</v>
      </c>
      <c r="E709" s="9" t="s">
        <v>17</v>
      </c>
      <c r="F709" s="9">
        <v>300</v>
      </c>
      <c r="G709" s="2"/>
      <c r="H709" s="6"/>
      <c r="I709" s="11" t="s">
        <v>12</v>
      </c>
      <c r="J709" s="12">
        <v>4.4000000000000004</v>
      </c>
      <c r="K709" s="11"/>
      <c r="L709" s="11" t="s">
        <v>2191</v>
      </c>
      <c r="M709" s="11"/>
      <c r="N709" s="11"/>
      <c r="O709" s="12">
        <f t="shared" si="46"/>
        <v>4.4000000000000004</v>
      </c>
      <c r="P709" s="12">
        <f t="shared" si="47"/>
        <v>1320</v>
      </c>
      <c r="Q709" s="51">
        <v>0.2</v>
      </c>
      <c r="R709" s="52">
        <v>0.14699999999999999</v>
      </c>
      <c r="S709" s="53">
        <f t="shared" si="49"/>
        <v>901</v>
      </c>
      <c r="T709" s="12">
        <f t="shared" si="48"/>
        <v>750.83333333333337</v>
      </c>
    </row>
    <row r="710" spans="3:20" x14ac:dyDescent="0.25">
      <c r="C710" s="11">
        <v>704</v>
      </c>
      <c r="D710" s="9" t="s">
        <v>1072</v>
      </c>
      <c r="E710" s="9" t="s">
        <v>17</v>
      </c>
      <c r="F710" s="9">
        <v>500</v>
      </c>
      <c r="G710" s="2"/>
      <c r="H710" s="6"/>
      <c r="I710" s="11" t="s">
        <v>12</v>
      </c>
      <c r="J710" s="12">
        <v>4.4000000000000004</v>
      </c>
      <c r="K710" s="11"/>
      <c r="L710" s="11" t="s">
        <v>2191</v>
      </c>
      <c r="M710" s="11"/>
      <c r="N710" s="11"/>
      <c r="O710" s="12">
        <f t="shared" si="46"/>
        <v>4.4000000000000004</v>
      </c>
      <c r="P710" s="12">
        <f t="shared" si="47"/>
        <v>2200</v>
      </c>
      <c r="Q710" s="51">
        <v>0.2</v>
      </c>
      <c r="R710" s="52">
        <v>0.14699999999999999</v>
      </c>
      <c r="S710" s="53">
        <f t="shared" si="49"/>
        <v>1501</v>
      </c>
      <c r="T710" s="12">
        <f t="shared" si="48"/>
        <v>1250.8333333333335</v>
      </c>
    </row>
    <row r="711" spans="3:20" x14ac:dyDescent="0.25">
      <c r="C711" s="11">
        <v>705</v>
      </c>
      <c r="D711" s="9" t="s">
        <v>1073</v>
      </c>
      <c r="E711" s="9" t="s">
        <v>17</v>
      </c>
      <c r="F711" s="9">
        <v>1400</v>
      </c>
      <c r="G711" s="2"/>
      <c r="H711" s="6"/>
      <c r="I711" s="11" t="s">
        <v>12</v>
      </c>
      <c r="J711" s="12">
        <v>13.8</v>
      </c>
      <c r="K711" s="11"/>
      <c r="L711" s="11" t="s">
        <v>2196</v>
      </c>
      <c r="M711" s="11"/>
      <c r="N711" s="11"/>
      <c r="O711" s="12">
        <f t="shared" si="46"/>
        <v>13.8</v>
      </c>
      <c r="P711" s="12">
        <f t="shared" si="47"/>
        <v>19320</v>
      </c>
      <c r="Q711" s="51">
        <v>0.2</v>
      </c>
      <c r="R711" s="52">
        <v>0.14699999999999999</v>
      </c>
      <c r="S711" s="53">
        <f t="shared" si="49"/>
        <v>13184</v>
      </c>
      <c r="T711" s="12">
        <f t="shared" si="48"/>
        <v>10986.666666666668</v>
      </c>
    </row>
    <row r="712" spans="3:20" x14ac:dyDescent="0.25">
      <c r="C712" s="11">
        <v>706</v>
      </c>
      <c r="D712" s="9" t="s">
        <v>1074</v>
      </c>
      <c r="E712" s="9" t="s">
        <v>17</v>
      </c>
      <c r="F712" s="9">
        <v>550</v>
      </c>
      <c r="G712" s="2"/>
      <c r="H712" s="6"/>
      <c r="I712" s="11" t="s">
        <v>12</v>
      </c>
      <c r="J712" s="12">
        <v>7.2</v>
      </c>
      <c r="K712" s="11"/>
      <c r="L712" s="11" t="s">
        <v>2176</v>
      </c>
      <c r="M712" s="11"/>
      <c r="N712" s="11"/>
      <c r="O712" s="12">
        <f t="shared" ref="O712:O775" si="50">J712</f>
        <v>7.2</v>
      </c>
      <c r="P712" s="12">
        <f t="shared" ref="P712:P775" si="51">O712*F712</f>
        <v>3960</v>
      </c>
      <c r="Q712" s="51">
        <v>0.2</v>
      </c>
      <c r="R712" s="52">
        <v>0.14699999999999999</v>
      </c>
      <c r="S712" s="53">
        <f t="shared" si="49"/>
        <v>2702</v>
      </c>
      <c r="T712" s="12">
        <f t="shared" ref="T712:T775" si="52">S712/1.2</f>
        <v>2251.666666666667</v>
      </c>
    </row>
    <row r="713" spans="3:20" x14ac:dyDescent="0.25">
      <c r="C713" s="11">
        <v>707</v>
      </c>
      <c r="D713" s="9" t="s">
        <v>1075</v>
      </c>
      <c r="E713" s="9" t="s">
        <v>17</v>
      </c>
      <c r="F713" s="9">
        <v>300</v>
      </c>
      <c r="G713" s="2"/>
      <c r="H713" s="6"/>
      <c r="I713" s="11" t="s">
        <v>12</v>
      </c>
      <c r="J713" s="12">
        <v>7.2</v>
      </c>
      <c r="K713" s="11"/>
      <c r="L713" s="11" t="s">
        <v>2176</v>
      </c>
      <c r="M713" s="11"/>
      <c r="N713" s="11"/>
      <c r="O713" s="12">
        <f t="shared" si="50"/>
        <v>7.2</v>
      </c>
      <c r="P713" s="12">
        <f t="shared" si="51"/>
        <v>2160</v>
      </c>
      <c r="Q713" s="51">
        <v>0.2</v>
      </c>
      <c r="R713" s="52">
        <v>0.14699999999999999</v>
      </c>
      <c r="S713" s="53">
        <f t="shared" si="49"/>
        <v>1474</v>
      </c>
      <c r="T713" s="12">
        <f t="shared" si="52"/>
        <v>1228.3333333333335</v>
      </c>
    </row>
    <row r="714" spans="3:20" x14ac:dyDescent="0.25">
      <c r="C714" s="11">
        <v>708</v>
      </c>
      <c r="D714" s="9" t="s">
        <v>1076</v>
      </c>
      <c r="E714" s="9" t="s">
        <v>17</v>
      </c>
      <c r="F714" s="9">
        <v>250</v>
      </c>
      <c r="G714" s="2"/>
      <c r="H714" s="6"/>
      <c r="I714" s="11" t="s">
        <v>12</v>
      </c>
      <c r="J714" s="12">
        <v>6.3</v>
      </c>
      <c r="K714" s="11"/>
      <c r="L714" s="11" t="s">
        <v>2192</v>
      </c>
      <c r="M714" s="11"/>
      <c r="N714" s="11"/>
      <c r="O714" s="12">
        <f t="shared" si="50"/>
        <v>6.3</v>
      </c>
      <c r="P714" s="12">
        <f t="shared" si="51"/>
        <v>1575</v>
      </c>
      <c r="Q714" s="51">
        <v>0.2</v>
      </c>
      <c r="R714" s="52">
        <v>0.14699999999999999</v>
      </c>
      <c r="S714" s="53">
        <f t="shared" si="49"/>
        <v>1075</v>
      </c>
      <c r="T714" s="12">
        <f t="shared" si="52"/>
        <v>895.83333333333337</v>
      </c>
    </row>
    <row r="715" spans="3:20" x14ac:dyDescent="0.25">
      <c r="C715" s="11">
        <v>709</v>
      </c>
      <c r="D715" s="9" t="s">
        <v>1077</v>
      </c>
      <c r="E715" s="9" t="s">
        <v>17</v>
      </c>
      <c r="F715" s="9">
        <v>300</v>
      </c>
      <c r="G715" s="2"/>
      <c r="H715" s="6"/>
      <c r="I715" s="11" t="s">
        <v>12</v>
      </c>
      <c r="J715" s="12">
        <v>5.4</v>
      </c>
      <c r="K715" s="11"/>
      <c r="L715" s="11" t="s">
        <v>2197</v>
      </c>
      <c r="M715" s="11"/>
      <c r="N715" s="11"/>
      <c r="O715" s="12">
        <f t="shared" si="50"/>
        <v>5.4</v>
      </c>
      <c r="P715" s="12">
        <f t="shared" si="51"/>
        <v>1620</v>
      </c>
      <c r="Q715" s="51">
        <v>0.2</v>
      </c>
      <c r="R715" s="52">
        <v>0.14699999999999999</v>
      </c>
      <c r="S715" s="53">
        <f t="shared" si="49"/>
        <v>1105</v>
      </c>
      <c r="T715" s="12">
        <f t="shared" si="52"/>
        <v>920.83333333333337</v>
      </c>
    </row>
    <row r="716" spans="3:20" x14ac:dyDescent="0.25">
      <c r="C716" s="11">
        <v>710</v>
      </c>
      <c r="D716" s="9" t="s">
        <v>1078</v>
      </c>
      <c r="E716" s="9" t="s">
        <v>17</v>
      </c>
      <c r="F716" s="9">
        <v>1</v>
      </c>
      <c r="G716" s="2"/>
      <c r="H716" s="6"/>
      <c r="I716" s="11" t="s">
        <v>12</v>
      </c>
      <c r="J716" s="12">
        <v>3.5</v>
      </c>
      <c r="K716" s="11"/>
      <c r="L716" s="11" t="s">
        <v>2198</v>
      </c>
      <c r="M716" s="11"/>
      <c r="N716" s="11"/>
      <c r="O716" s="12">
        <f t="shared" si="50"/>
        <v>3.5</v>
      </c>
      <c r="P716" s="12">
        <f t="shared" si="51"/>
        <v>3.5</v>
      </c>
      <c r="Q716" s="51">
        <v>0.2</v>
      </c>
      <c r="R716" s="52">
        <v>0.14699999999999999</v>
      </c>
      <c r="S716" s="53">
        <f t="shared" si="49"/>
        <v>2</v>
      </c>
      <c r="T716" s="12">
        <f t="shared" si="52"/>
        <v>1.6666666666666667</v>
      </c>
    </row>
    <row r="717" spans="3:20" x14ac:dyDescent="0.25">
      <c r="C717" s="11">
        <v>711</v>
      </c>
      <c r="D717" s="9" t="s">
        <v>1079</v>
      </c>
      <c r="E717" s="9" t="s">
        <v>17</v>
      </c>
      <c r="F717" s="9">
        <v>1</v>
      </c>
      <c r="G717" s="2"/>
      <c r="H717" s="6"/>
      <c r="I717" s="11" t="s">
        <v>12</v>
      </c>
      <c r="J717" s="12">
        <v>382</v>
      </c>
      <c r="K717" s="11"/>
      <c r="L717" s="11" t="s">
        <v>2129</v>
      </c>
      <c r="M717" s="11"/>
      <c r="N717" s="11"/>
      <c r="O717" s="12">
        <f t="shared" si="50"/>
        <v>382</v>
      </c>
      <c r="P717" s="12">
        <f t="shared" si="51"/>
        <v>382</v>
      </c>
      <c r="Q717" s="51">
        <v>0.2</v>
      </c>
      <c r="R717" s="52">
        <v>0.14699999999999999</v>
      </c>
      <c r="S717" s="53">
        <f t="shared" si="49"/>
        <v>261</v>
      </c>
      <c r="T717" s="12">
        <f t="shared" si="52"/>
        <v>217.5</v>
      </c>
    </row>
    <row r="718" spans="3:20" ht="36" x14ac:dyDescent="0.25">
      <c r="C718" s="11">
        <v>712</v>
      </c>
      <c r="D718" s="9" t="s">
        <v>1080</v>
      </c>
      <c r="E718" s="9" t="s">
        <v>1081</v>
      </c>
      <c r="F718" s="9">
        <v>13</v>
      </c>
      <c r="G718" s="2"/>
      <c r="H718" s="6"/>
      <c r="I718" s="11" t="s">
        <v>12</v>
      </c>
      <c r="J718" s="12">
        <v>644</v>
      </c>
      <c r="K718" s="11"/>
      <c r="L718" s="11" t="s">
        <v>2199</v>
      </c>
      <c r="M718" s="11"/>
      <c r="N718" s="11"/>
      <c r="O718" s="12">
        <f t="shared" si="50"/>
        <v>644</v>
      </c>
      <c r="P718" s="12">
        <f t="shared" si="51"/>
        <v>8372</v>
      </c>
      <c r="Q718" s="51">
        <v>0.2</v>
      </c>
      <c r="R718" s="52">
        <v>0.14699999999999999</v>
      </c>
      <c r="S718" s="53">
        <f t="shared" ref="S718:S781" si="53">ROUND(P718*(1-Q718)*(1-R718),0)</f>
        <v>5713</v>
      </c>
      <c r="T718" s="12">
        <f t="shared" si="52"/>
        <v>4760.8333333333339</v>
      </c>
    </row>
    <row r="719" spans="3:20" x14ac:dyDescent="0.25">
      <c r="C719" s="11">
        <v>713</v>
      </c>
      <c r="D719" s="9" t="s">
        <v>1082</v>
      </c>
      <c r="E719" s="9" t="s">
        <v>17</v>
      </c>
      <c r="F719" s="9">
        <v>50</v>
      </c>
      <c r="G719" s="2"/>
      <c r="H719" s="6"/>
      <c r="I719" s="11" t="s">
        <v>12</v>
      </c>
      <c r="J719" s="12">
        <v>316</v>
      </c>
      <c r="K719" s="11"/>
      <c r="L719" s="11" t="s">
        <v>2200</v>
      </c>
      <c r="M719" s="11"/>
      <c r="N719" s="11"/>
      <c r="O719" s="12">
        <f t="shared" si="50"/>
        <v>316</v>
      </c>
      <c r="P719" s="12">
        <f t="shared" si="51"/>
        <v>15800</v>
      </c>
      <c r="Q719" s="51">
        <v>0.2</v>
      </c>
      <c r="R719" s="52">
        <v>0.14699999999999999</v>
      </c>
      <c r="S719" s="53">
        <f t="shared" si="53"/>
        <v>10782</v>
      </c>
      <c r="T719" s="12">
        <f t="shared" si="52"/>
        <v>8985</v>
      </c>
    </row>
    <row r="720" spans="3:20" ht="24" x14ac:dyDescent="0.25">
      <c r="C720" s="11">
        <v>714</v>
      </c>
      <c r="D720" s="9" t="s">
        <v>1083</v>
      </c>
      <c r="E720" s="9" t="s">
        <v>17</v>
      </c>
      <c r="F720" s="9">
        <v>1</v>
      </c>
      <c r="G720" s="2"/>
      <c r="H720" s="6"/>
      <c r="I720" s="11" t="s">
        <v>12</v>
      </c>
      <c r="J720" s="12">
        <v>25188</v>
      </c>
      <c r="K720" s="11"/>
      <c r="L720" s="11" t="s">
        <v>2201</v>
      </c>
      <c r="M720" s="11"/>
      <c r="N720" s="11"/>
      <c r="O720" s="12">
        <f t="shared" si="50"/>
        <v>25188</v>
      </c>
      <c r="P720" s="12">
        <f t="shared" si="51"/>
        <v>25188</v>
      </c>
      <c r="Q720" s="51">
        <v>0.2</v>
      </c>
      <c r="R720" s="52">
        <v>0.14699999999999999</v>
      </c>
      <c r="S720" s="53">
        <f t="shared" si="53"/>
        <v>17188</v>
      </c>
      <c r="T720" s="12">
        <f t="shared" si="52"/>
        <v>14323.333333333334</v>
      </c>
    </row>
    <row r="721" spans="3:20" x14ac:dyDescent="0.25">
      <c r="C721" s="11">
        <v>715</v>
      </c>
      <c r="D721" s="9" t="s">
        <v>1084</v>
      </c>
      <c r="E721" s="9" t="s">
        <v>17</v>
      </c>
      <c r="F721" s="9">
        <v>1</v>
      </c>
      <c r="G721" s="2"/>
      <c r="H721" s="6"/>
      <c r="I721" s="11" t="s">
        <v>12</v>
      </c>
      <c r="J721" s="12">
        <v>45354.48</v>
      </c>
      <c r="K721" s="11"/>
      <c r="L721" s="11" t="s">
        <v>2202</v>
      </c>
      <c r="M721" s="11"/>
      <c r="N721" s="11"/>
      <c r="O721" s="12">
        <f t="shared" si="50"/>
        <v>45354.48</v>
      </c>
      <c r="P721" s="12">
        <f t="shared" si="51"/>
        <v>45354.48</v>
      </c>
      <c r="Q721" s="51">
        <v>0.2</v>
      </c>
      <c r="R721" s="52">
        <v>0.14699999999999999</v>
      </c>
      <c r="S721" s="53">
        <f t="shared" si="53"/>
        <v>30950</v>
      </c>
      <c r="T721" s="12">
        <f t="shared" si="52"/>
        <v>25791.666666666668</v>
      </c>
    </row>
    <row r="722" spans="3:20" ht="24" x14ac:dyDescent="0.25">
      <c r="C722" s="11">
        <v>716</v>
      </c>
      <c r="D722" s="9" t="s">
        <v>1085</v>
      </c>
      <c r="E722" s="9" t="s">
        <v>17</v>
      </c>
      <c r="F722" s="9">
        <v>3</v>
      </c>
      <c r="G722" s="2"/>
      <c r="H722" s="6"/>
      <c r="I722" s="11" t="s">
        <v>12</v>
      </c>
      <c r="J722" s="12">
        <v>25188</v>
      </c>
      <c r="K722" s="11"/>
      <c r="L722" s="11" t="s">
        <v>2203</v>
      </c>
      <c r="M722" s="11"/>
      <c r="N722" s="11"/>
      <c r="O722" s="12">
        <f t="shared" si="50"/>
        <v>25188</v>
      </c>
      <c r="P722" s="12">
        <f t="shared" si="51"/>
        <v>75564</v>
      </c>
      <c r="Q722" s="51">
        <v>0.2</v>
      </c>
      <c r="R722" s="52">
        <v>0.14699999999999999</v>
      </c>
      <c r="S722" s="53">
        <f t="shared" si="53"/>
        <v>51565</v>
      </c>
      <c r="T722" s="12">
        <f t="shared" si="52"/>
        <v>42970.833333333336</v>
      </c>
    </row>
    <row r="723" spans="3:20" ht="24" x14ac:dyDescent="0.25">
      <c r="C723" s="11">
        <v>717</v>
      </c>
      <c r="D723" s="9" t="s">
        <v>1086</v>
      </c>
      <c r="E723" s="9" t="s">
        <v>17</v>
      </c>
      <c r="F723" s="9">
        <v>1</v>
      </c>
      <c r="G723" s="2"/>
      <c r="H723" s="6"/>
      <c r="I723" s="11" t="s">
        <v>12</v>
      </c>
      <c r="J723" s="12">
        <v>17263</v>
      </c>
      <c r="K723" s="11"/>
      <c r="L723" s="11" t="s">
        <v>2204</v>
      </c>
      <c r="M723" s="11"/>
      <c r="N723" s="11"/>
      <c r="O723" s="12">
        <f t="shared" si="50"/>
        <v>17263</v>
      </c>
      <c r="P723" s="12">
        <f t="shared" si="51"/>
        <v>17263</v>
      </c>
      <c r="Q723" s="51">
        <v>0.2</v>
      </c>
      <c r="R723" s="52">
        <v>0.14699999999999999</v>
      </c>
      <c r="S723" s="53">
        <f t="shared" si="53"/>
        <v>11780</v>
      </c>
      <c r="T723" s="12">
        <f t="shared" si="52"/>
        <v>9816.6666666666679</v>
      </c>
    </row>
    <row r="724" spans="3:20" ht="24" x14ac:dyDescent="0.25">
      <c r="C724" s="11">
        <v>718</v>
      </c>
      <c r="D724" s="9" t="s">
        <v>1087</v>
      </c>
      <c r="E724" s="9" t="s">
        <v>17</v>
      </c>
      <c r="F724" s="9">
        <v>2</v>
      </c>
      <c r="G724" s="2"/>
      <c r="H724" s="6"/>
      <c r="I724" s="11" t="s">
        <v>12</v>
      </c>
      <c r="J724" s="12">
        <v>35068</v>
      </c>
      <c r="K724" s="11"/>
      <c r="L724" s="11" t="s">
        <v>2205</v>
      </c>
      <c r="M724" s="11"/>
      <c r="N724" s="11"/>
      <c r="O724" s="12">
        <f t="shared" si="50"/>
        <v>35068</v>
      </c>
      <c r="P724" s="12">
        <f t="shared" si="51"/>
        <v>70136</v>
      </c>
      <c r="Q724" s="51">
        <v>0.2</v>
      </c>
      <c r="R724" s="52">
        <v>0.14699999999999999</v>
      </c>
      <c r="S724" s="53">
        <f t="shared" si="53"/>
        <v>47861</v>
      </c>
      <c r="T724" s="12">
        <f t="shared" si="52"/>
        <v>39884.166666666672</v>
      </c>
    </row>
    <row r="725" spans="3:20" ht="36" x14ac:dyDescent="0.25">
      <c r="C725" s="11">
        <v>719</v>
      </c>
      <c r="D725" s="9" t="s">
        <v>1088</v>
      </c>
      <c r="E725" s="9" t="s">
        <v>17</v>
      </c>
      <c r="F725" s="9">
        <v>5</v>
      </c>
      <c r="G725" s="2"/>
      <c r="H725" s="6"/>
      <c r="I725" s="11" t="s">
        <v>12</v>
      </c>
      <c r="J725" s="12">
        <v>35495</v>
      </c>
      <c r="K725" s="11"/>
      <c r="L725" s="11" t="s">
        <v>2206</v>
      </c>
      <c r="M725" s="11"/>
      <c r="N725" s="11"/>
      <c r="O725" s="12">
        <f t="shared" si="50"/>
        <v>35495</v>
      </c>
      <c r="P725" s="12">
        <f t="shared" si="51"/>
        <v>177475</v>
      </c>
      <c r="Q725" s="51">
        <v>0.2</v>
      </c>
      <c r="R725" s="52">
        <v>0.14699999999999999</v>
      </c>
      <c r="S725" s="53">
        <f t="shared" si="53"/>
        <v>121109</v>
      </c>
      <c r="T725" s="12">
        <f t="shared" si="52"/>
        <v>100924.16666666667</v>
      </c>
    </row>
    <row r="726" spans="3:20" ht="96" x14ac:dyDescent="0.25">
      <c r="C726" s="11">
        <v>720</v>
      </c>
      <c r="D726" s="9" t="s">
        <v>1089</v>
      </c>
      <c r="E726" s="9" t="s">
        <v>17</v>
      </c>
      <c r="F726" s="9">
        <v>3</v>
      </c>
      <c r="G726" s="2"/>
      <c r="H726" s="6"/>
      <c r="I726" s="11" t="s">
        <v>12</v>
      </c>
      <c r="J726" s="12">
        <v>5317</v>
      </c>
      <c r="K726" s="11"/>
      <c r="L726" s="11" t="s">
        <v>2207</v>
      </c>
      <c r="M726" s="11"/>
      <c r="N726" s="11"/>
      <c r="O726" s="12">
        <f t="shared" si="50"/>
        <v>5317</v>
      </c>
      <c r="P726" s="12">
        <f t="shared" si="51"/>
        <v>15951</v>
      </c>
      <c r="Q726" s="51">
        <v>0.2</v>
      </c>
      <c r="R726" s="52">
        <v>0.14699999999999999</v>
      </c>
      <c r="S726" s="53">
        <f t="shared" si="53"/>
        <v>10885</v>
      </c>
      <c r="T726" s="12">
        <f t="shared" si="52"/>
        <v>9070.8333333333339</v>
      </c>
    </row>
    <row r="727" spans="3:20" ht="24" x14ac:dyDescent="0.25">
      <c r="C727" s="11">
        <v>721</v>
      </c>
      <c r="D727" s="9" t="s">
        <v>1090</v>
      </c>
      <c r="E727" s="9" t="s">
        <v>17</v>
      </c>
      <c r="F727" s="9">
        <v>1</v>
      </c>
      <c r="G727" s="2"/>
      <c r="H727" s="6"/>
      <c r="I727" s="11" t="s">
        <v>12</v>
      </c>
      <c r="J727" s="12">
        <v>6686</v>
      </c>
      <c r="K727" s="11"/>
      <c r="L727" s="11" t="s">
        <v>2208</v>
      </c>
      <c r="M727" s="11"/>
      <c r="N727" s="11"/>
      <c r="O727" s="12">
        <f t="shared" si="50"/>
        <v>6686</v>
      </c>
      <c r="P727" s="12">
        <f t="shared" si="51"/>
        <v>6686</v>
      </c>
      <c r="Q727" s="51">
        <v>0.2</v>
      </c>
      <c r="R727" s="52">
        <v>0.14699999999999999</v>
      </c>
      <c r="S727" s="53">
        <f t="shared" si="53"/>
        <v>4563</v>
      </c>
      <c r="T727" s="12">
        <f t="shared" si="52"/>
        <v>3802.5</v>
      </c>
    </row>
    <row r="728" spans="3:20" ht="96" x14ac:dyDescent="0.25">
      <c r="C728" s="11">
        <v>722</v>
      </c>
      <c r="D728" s="9" t="s">
        <v>1091</v>
      </c>
      <c r="E728" s="9" t="s">
        <v>1092</v>
      </c>
      <c r="F728" s="9">
        <v>72</v>
      </c>
      <c r="G728" s="2"/>
      <c r="H728" s="6"/>
      <c r="I728" s="11" t="s">
        <v>12</v>
      </c>
      <c r="J728" s="12">
        <v>2261</v>
      </c>
      <c r="K728" s="11"/>
      <c r="L728" s="11" t="s">
        <v>2209</v>
      </c>
      <c r="M728" s="11"/>
      <c r="N728" s="11"/>
      <c r="O728" s="12">
        <f t="shared" si="50"/>
        <v>2261</v>
      </c>
      <c r="P728" s="12">
        <f t="shared" si="51"/>
        <v>162792</v>
      </c>
      <c r="Q728" s="51">
        <v>0.2</v>
      </c>
      <c r="R728" s="52">
        <v>0.14699999999999999</v>
      </c>
      <c r="S728" s="53">
        <f t="shared" si="53"/>
        <v>111089</v>
      </c>
      <c r="T728" s="12">
        <f t="shared" si="52"/>
        <v>92574.166666666672</v>
      </c>
    </row>
    <row r="729" spans="3:20" ht="36" x14ac:dyDescent="0.25">
      <c r="C729" s="11">
        <v>723</v>
      </c>
      <c r="D729" s="9" t="s">
        <v>1093</v>
      </c>
      <c r="E729" s="9" t="s">
        <v>17</v>
      </c>
      <c r="F729" s="9">
        <v>20</v>
      </c>
      <c r="G729" s="2"/>
      <c r="H729" s="6"/>
      <c r="I729" s="11" t="s">
        <v>12</v>
      </c>
      <c r="J729" s="12">
        <v>387.84</v>
      </c>
      <c r="K729" s="11"/>
      <c r="L729" s="11" t="s">
        <v>2210</v>
      </c>
      <c r="M729" s="11"/>
      <c r="N729" s="11"/>
      <c r="O729" s="12">
        <f t="shared" si="50"/>
        <v>387.84</v>
      </c>
      <c r="P729" s="12">
        <f t="shared" si="51"/>
        <v>7756.7999999999993</v>
      </c>
      <c r="Q729" s="51">
        <v>0.2</v>
      </c>
      <c r="R729" s="52">
        <v>0.14699999999999999</v>
      </c>
      <c r="S729" s="53">
        <f t="shared" si="53"/>
        <v>5293</v>
      </c>
      <c r="T729" s="12">
        <f t="shared" si="52"/>
        <v>4410.8333333333339</v>
      </c>
    </row>
    <row r="730" spans="3:20" ht="24" x14ac:dyDescent="0.25">
      <c r="C730" s="11">
        <v>724</v>
      </c>
      <c r="D730" s="9" t="s">
        <v>1094</v>
      </c>
      <c r="E730" s="9" t="s">
        <v>17</v>
      </c>
      <c r="F730" s="9">
        <v>4</v>
      </c>
      <c r="G730" s="2"/>
      <c r="H730" s="6"/>
      <c r="I730" s="11" t="s">
        <v>12</v>
      </c>
      <c r="J730" s="12">
        <v>261</v>
      </c>
      <c r="K730" s="11"/>
      <c r="L730" s="11" t="s">
        <v>2211</v>
      </c>
      <c r="M730" s="11"/>
      <c r="N730" s="11"/>
      <c r="O730" s="12">
        <f t="shared" si="50"/>
        <v>261</v>
      </c>
      <c r="P730" s="12">
        <f t="shared" si="51"/>
        <v>1044</v>
      </c>
      <c r="Q730" s="51">
        <v>0.2</v>
      </c>
      <c r="R730" s="52">
        <v>0.14699999999999999</v>
      </c>
      <c r="S730" s="53">
        <f t="shared" si="53"/>
        <v>712</v>
      </c>
      <c r="T730" s="12">
        <f t="shared" si="52"/>
        <v>593.33333333333337</v>
      </c>
    </row>
    <row r="731" spans="3:20" ht="24" x14ac:dyDescent="0.25">
      <c r="C731" s="11">
        <v>725</v>
      </c>
      <c r="D731" s="9" t="s">
        <v>1095</v>
      </c>
      <c r="E731" s="9" t="s">
        <v>17</v>
      </c>
      <c r="F731" s="9">
        <v>92</v>
      </c>
      <c r="G731" s="2"/>
      <c r="H731" s="6"/>
      <c r="I731" s="11" t="s">
        <v>12</v>
      </c>
      <c r="J731" s="12">
        <v>261</v>
      </c>
      <c r="K731" s="11"/>
      <c r="L731" s="11" t="s">
        <v>2211</v>
      </c>
      <c r="M731" s="11"/>
      <c r="N731" s="11"/>
      <c r="O731" s="12">
        <f t="shared" si="50"/>
        <v>261</v>
      </c>
      <c r="P731" s="12">
        <f t="shared" si="51"/>
        <v>24012</v>
      </c>
      <c r="Q731" s="51">
        <v>0.2</v>
      </c>
      <c r="R731" s="52">
        <v>0.14699999999999999</v>
      </c>
      <c r="S731" s="53">
        <f t="shared" si="53"/>
        <v>16386</v>
      </c>
      <c r="T731" s="12">
        <f t="shared" si="52"/>
        <v>13655</v>
      </c>
    </row>
    <row r="732" spans="3:20" x14ac:dyDescent="0.25">
      <c r="C732" s="11">
        <v>726</v>
      </c>
      <c r="D732" s="9" t="s">
        <v>1096</v>
      </c>
      <c r="E732" s="9" t="s">
        <v>17</v>
      </c>
      <c r="F732" s="9">
        <v>100</v>
      </c>
      <c r="G732" s="2"/>
      <c r="H732" s="6"/>
      <c r="I732" s="11" t="s">
        <v>12</v>
      </c>
      <c r="J732" s="12">
        <v>142</v>
      </c>
      <c r="K732" s="11"/>
      <c r="L732" s="11" t="s">
        <v>2212</v>
      </c>
      <c r="M732" s="11"/>
      <c r="N732" s="11"/>
      <c r="O732" s="12">
        <f t="shared" si="50"/>
        <v>142</v>
      </c>
      <c r="P732" s="12">
        <f t="shared" si="51"/>
        <v>14200</v>
      </c>
      <c r="Q732" s="51">
        <v>0.2</v>
      </c>
      <c r="R732" s="52">
        <v>0.14699999999999999</v>
      </c>
      <c r="S732" s="53">
        <f t="shared" si="53"/>
        <v>9690</v>
      </c>
      <c r="T732" s="12">
        <f t="shared" si="52"/>
        <v>8075</v>
      </c>
    </row>
    <row r="733" spans="3:20" x14ac:dyDescent="0.25">
      <c r="C733" s="11">
        <v>727</v>
      </c>
      <c r="D733" s="9" t="s">
        <v>1097</v>
      </c>
      <c r="E733" s="9" t="s">
        <v>17</v>
      </c>
      <c r="F733" s="9">
        <v>2000</v>
      </c>
      <c r="G733" s="2"/>
      <c r="H733" s="6"/>
      <c r="I733" s="11" t="s">
        <v>12</v>
      </c>
      <c r="J733" s="12">
        <v>2.4</v>
      </c>
      <c r="K733" s="11"/>
      <c r="L733" s="11" t="s">
        <v>2213</v>
      </c>
      <c r="M733" s="11"/>
      <c r="N733" s="11"/>
      <c r="O733" s="12">
        <f t="shared" si="50"/>
        <v>2.4</v>
      </c>
      <c r="P733" s="12">
        <f t="shared" si="51"/>
        <v>4800</v>
      </c>
      <c r="Q733" s="51">
        <v>0.2</v>
      </c>
      <c r="R733" s="52">
        <v>0.14699999999999999</v>
      </c>
      <c r="S733" s="53">
        <f t="shared" si="53"/>
        <v>3276</v>
      </c>
      <c r="T733" s="12">
        <f t="shared" si="52"/>
        <v>2730</v>
      </c>
    </row>
    <row r="734" spans="3:20" x14ac:dyDescent="0.25">
      <c r="C734" s="11">
        <v>728</v>
      </c>
      <c r="D734" s="9" t="s">
        <v>1098</v>
      </c>
      <c r="E734" s="9" t="s">
        <v>17</v>
      </c>
      <c r="F734" s="9">
        <v>50</v>
      </c>
      <c r="G734" s="2"/>
      <c r="H734" s="6"/>
      <c r="I734" s="11" t="s">
        <v>12</v>
      </c>
      <c r="J734" s="12">
        <v>1.9</v>
      </c>
      <c r="K734" s="11"/>
      <c r="L734" s="11" t="s">
        <v>2214</v>
      </c>
      <c r="M734" s="11"/>
      <c r="N734" s="11"/>
      <c r="O734" s="12">
        <f t="shared" si="50"/>
        <v>1.9</v>
      </c>
      <c r="P734" s="12">
        <f t="shared" si="51"/>
        <v>95</v>
      </c>
      <c r="Q734" s="51">
        <v>0.2</v>
      </c>
      <c r="R734" s="52">
        <v>0.14699999999999999</v>
      </c>
      <c r="S734" s="53">
        <f t="shared" si="53"/>
        <v>65</v>
      </c>
      <c r="T734" s="12">
        <f t="shared" si="52"/>
        <v>54.166666666666671</v>
      </c>
    </row>
    <row r="735" spans="3:20" x14ac:dyDescent="0.25">
      <c r="C735" s="11">
        <v>729</v>
      </c>
      <c r="D735" s="9" t="s">
        <v>1099</v>
      </c>
      <c r="E735" s="9" t="s">
        <v>17</v>
      </c>
      <c r="F735" s="9">
        <v>600</v>
      </c>
      <c r="G735" s="2"/>
      <c r="H735" s="6"/>
      <c r="I735" s="11" t="s">
        <v>12</v>
      </c>
      <c r="J735" s="12">
        <v>4.9000000000000004</v>
      </c>
      <c r="K735" s="11"/>
      <c r="L735" s="11" t="s">
        <v>2215</v>
      </c>
      <c r="M735" s="11"/>
      <c r="N735" s="11"/>
      <c r="O735" s="12">
        <f t="shared" si="50"/>
        <v>4.9000000000000004</v>
      </c>
      <c r="P735" s="12">
        <f t="shared" si="51"/>
        <v>2940</v>
      </c>
      <c r="Q735" s="51">
        <v>0.2</v>
      </c>
      <c r="R735" s="52">
        <v>0.14699999999999999</v>
      </c>
      <c r="S735" s="53">
        <f t="shared" si="53"/>
        <v>2006</v>
      </c>
      <c r="T735" s="12">
        <f t="shared" si="52"/>
        <v>1671.6666666666667</v>
      </c>
    </row>
    <row r="736" spans="3:20" ht="24" x14ac:dyDescent="0.25">
      <c r="C736" s="11">
        <v>730</v>
      </c>
      <c r="D736" s="9" t="s">
        <v>1100</v>
      </c>
      <c r="E736" s="9" t="s">
        <v>17</v>
      </c>
      <c r="F736" s="9">
        <v>100</v>
      </c>
      <c r="G736" s="2"/>
      <c r="H736" s="6"/>
      <c r="I736" s="11" t="s">
        <v>12</v>
      </c>
      <c r="J736" s="12">
        <v>0.35</v>
      </c>
      <c r="K736" s="11"/>
      <c r="L736" s="11" t="s">
        <v>2216</v>
      </c>
      <c r="M736" s="11"/>
      <c r="N736" s="11"/>
      <c r="O736" s="12">
        <f t="shared" si="50"/>
        <v>0.35</v>
      </c>
      <c r="P736" s="12">
        <f t="shared" si="51"/>
        <v>35</v>
      </c>
      <c r="Q736" s="51">
        <v>0.2</v>
      </c>
      <c r="R736" s="52">
        <v>0.14699999999999999</v>
      </c>
      <c r="S736" s="53">
        <f t="shared" si="53"/>
        <v>24</v>
      </c>
      <c r="T736" s="12">
        <f t="shared" si="52"/>
        <v>20</v>
      </c>
    </row>
    <row r="737" spans="3:20" ht="24" x14ac:dyDescent="0.25">
      <c r="C737" s="11">
        <v>731</v>
      </c>
      <c r="D737" s="9" t="s">
        <v>1101</v>
      </c>
      <c r="E737" s="9" t="s">
        <v>17</v>
      </c>
      <c r="F737" s="9">
        <v>1</v>
      </c>
      <c r="G737" s="2"/>
      <c r="H737" s="6"/>
      <c r="I737" s="11" t="s">
        <v>12</v>
      </c>
      <c r="J737" s="12">
        <v>379693</v>
      </c>
      <c r="K737" s="11"/>
      <c r="L737" s="11" t="s">
        <v>2217</v>
      </c>
      <c r="M737" s="11"/>
      <c r="N737" s="11"/>
      <c r="O737" s="12">
        <f t="shared" si="50"/>
        <v>379693</v>
      </c>
      <c r="P737" s="12">
        <f t="shared" si="51"/>
        <v>379693</v>
      </c>
      <c r="Q737" s="51">
        <v>0.2</v>
      </c>
      <c r="R737" s="52">
        <v>0.14699999999999999</v>
      </c>
      <c r="S737" s="53">
        <f t="shared" si="53"/>
        <v>259103</v>
      </c>
      <c r="T737" s="12">
        <f t="shared" si="52"/>
        <v>215919.16666666669</v>
      </c>
    </row>
    <row r="738" spans="3:20" x14ac:dyDescent="0.25">
      <c r="C738" s="11">
        <v>732</v>
      </c>
      <c r="D738" s="9" t="s">
        <v>1102</v>
      </c>
      <c r="E738" s="9" t="s">
        <v>17</v>
      </c>
      <c r="F738" s="9">
        <v>1</v>
      </c>
      <c r="G738" s="2"/>
      <c r="H738" s="6"/>
      <c r="I738" s="11" t="s">
        <v>12</v>
      </c>
      <c r="J738" s="12">
        <v>371829</v>
      </c>
      <c r="K738" s="11"/>
      <c r="L738" s="11" t="s">
        <v>2218</v>
      </c>
      <c r="M738" s="11"/>
      <c r="N738" s="11"/>
      <c r="O738" s="12">
        <f t="shared" si="50"/>
        <v>371829</v>
      </c>
      <c r="P738" s="12">
        <f t="shared" si="51"/>
        <v>371829</v>
      </c>
      <c r="Q738" s="51">
        <v>0.2</v>
      </c>
      <c r="R738" s="52">
        <v>0.14699999999999999</v>
      </c>
      <c r="S738" s="53">
        <f t="shared" si="53"/>
        <v>253736</v>
      </c>
      <c r="T738" s="12">
        <f t="shared" si="52"/>
        <v>211446.66666666669</v>
      </c>
    </row>
    <row r="739" spans="3:20" x14ac:dyDescent="0.25">
      <c r="C739" s="11">
        <v>733</v>
      </c>
      <c r="D739" s="9" t="s">
        <v>1103</v>
      </c>
      <c r="E739" s="9" t="s">
        <v>17</v>
      </c>
      <c r="F739" s="9">
        <v>1</v>
      </c>
      <c r="G739" s="2"/>
      <c r="H739" s="6"/>
      <c r="I739" s="11" t="s">
        <v>12</v>
      </c>
      <c r="J739" s="12">
        <v>1370100</v>
      </c>
      <c r="K739" s="11"/>
      <c r="L739" s="11" t="s">
        <v>2219</v>
      </c>
      <c r="M739" s="11"/>
      <c r="N739" s="11"/>
      <c r="O739" s="12">
        <f t="shared" si="50"/>
        <v>1370100</v>
      </c>
      <c r="P739" s="12">
        <f t="shared" si="51"/>
        <v>1370100</v>
      </c>
      <c r="Q739" s="51">
        <v>0.2</v>
      </c>
      <c r="R739" s="52">
        <v>0.14699999999999999</v>
      </c>
      <c r="S739" s="53">
        <f t="shared" si="53"/>
        <v>934956</v>
      </c>
      <c r="T739" s="12">
        <f t="shared" si="52"/>
        <v>779130</v>
      </c>
    </row>
    <row r="740" spans="3:20" x14ac:dyDescent="0.25">
      <c r="C740" s="11">
        <v>734</v>
      </c>
      <c r="D740" s="9" t="s">
        <v>1104</v>
      </c>
      <c r="E740" s="9" t="s">
        <v>17</v>
      </c>
      <c r="F740" s="9">
        <v>1</v>
      </c>
      <c r="G740" s="2"/>
      <c r="H740" s="6"/>
      <c r="I740" s="11" t="s">
        <v>12</v>
      </c>
      <c r="J740" s="12">
        <v>260781</v>
      </c>
      <c r="K740" s="11"/>
      <c r="L740" s="11" t="s">
        <v>2220</v>
      </c>
      <c r="M740" s="11"/>
      <c r="N740" s="11"/>
      <c r="O740" s="12">
        <f t="shared" si="50"/>
        <v>260781</v>
      </c>
      <c r="P740" s="12">
        <f t="shared" si="51"/>
        <v>260781</v>
      </c>
      <c r="Q740" s="51">
        <v>0.2</v>
      </c>
      <c r="R740" s="52">
        <v>0.14699999999999999</v>
      </c>
      <c r="S740" s="53">
        <f t="shared" si="53"/>
        <v>177957</v>
      </c>
      <c r="T740" s="12">
        <f t="shared" si="52"/>
        <v>148297.5</v>
      </c>
    </row>
    <row r="741" spans="3:20" x14ac:dyDescent="0.25">
      <c r="C741" s="11">
        <v>735</v>
      </c>
      <c r="D741" s="9" t="s">
        <v>1105</v>
      </c>
      <c r="E741" s="9" t="s">
        <v>1106</v>
      </c>
      <c r="F741" s="9">
        <v>1</v>
      </c>
      <c r="G741" s="2"/>
      <c r="H741" s="6"/>
      <c r="I741" s="11" t="s">
        <v>12</v>
      </c>
      <c r="J741" s="12">
        <v>379510</v>
      </c>
      <c r="K741" s="11"/>
      <c r="L741" s="11" t="s">
        <v>2221</v>
      </c>
      <c r="M741" s="11"/>
      <c r="N741" s="11"/>
      <c r="O741" s="12">
        <f t="shared" si="50"/>
        <v>379510</v>
      </c>
      <c r="P741" s="12">
        <f t="shared" si="51"/>
        <v>379510</v>
      </c>
      <c r="Q741" s="51">
        <v>0.2</v>
      </c>
      <c r="R741" s="52">
        <v>0.14699999999999999</v>
      </c>
      <c r="S741" s="53">
        <f t="shared" si="53"/>
        <v>258978</v>
      </c>
      <c r="T741" s="12">
        <f t="shared" si="52"/>
        <v>215815</v>
      </c>
    </row>
    <row r="742" spans="3:20" ht="24" x14ac:dyDescent="0.25">
      <c r="C742" s="11">
        <v>736</v>
      </c>
      <c r="D742" s="9" t="s">
        <v>1107</v>
      </c>
      <c r="E742" s="9" t="s">
        <v>17</v>
      </c>
      <c r="F742" s="9">
        <v>5</v>
      </c>
      <c r="G742" s="2"/>
      <c r="H742" s="6"/>
      <c r="I742" s="11" t="s">
        <v>12</v>
      </c>
      <c r="J742" s="12">
        <v>120704.7</v>
      </c>
      <c r="K742" s="11"/>
      <c r="L742" s="11" t="s">
        <v>2222</v>
      </c>
      <c r="M742" s="11"/>
      <c r="N742" s="11"/>
      <c r="O742" s="12">
        <f t="shared" si="50"/>
        <v>120704.7</v>
      </c>
      <c r="P742" s="12">
        <f t="shared" si="51"/>
        <v>603523.5</v>
      </c>
      <c r="Q742" s="51">
        <v>0.2</v>
      </c>
      <c r="R742" s="52">
        <v>0.14699999999999999</v>
      </c>
      <c r="S742" s="53">
        <f t="shared" si="53"/>
        <v>411844</v>
      </c>
      <c r="T742" s="12">
        <f t="shared" si="52"/>
        <v>343203.33333333337</v>
      </c>
    </row>
    <row r="743" spans="3:20" ht="36" x14ac:dyDescent="0.25">
      <c r="C743" s="11">
        <v>737</v>
      </c>
      <c r="D743" s="9" t="s">
        <v>1108</v>
      </c>
      <c r="E743" s="9" t="s">
        <v>17</v>
      </c>
      <c r="F743" s="9">
        <v>16</v>
      </c>
      <c r="G743" s="2"/>
      <c r="H743" s="6"/>
      <c r="I743" s="11" t="s">
        <v>12</v>
      </c>
      <c r="J743" s="12">
        <v>455</v>
      </c>
      <c r="K743" s="11"/>
      <c r="L743" s="11" t="s">
        <v>2223</v>
      </c>
      <c r="M743" s="11"/>
      <c r="N743" s="11"/>
      <c r="O743" s="12">
        <f t="shared" si="50"/>
        <v>455</v>
      </c>
      <c r="P743" s="12">
        <f t="shared" si="51"/>
        <v>7280</v>
      </c>
      <c r="Q743" s="51">
        <v>0.2</v>
      </c>
      <c r="R743" s="52">
        <v>0.14699999999999999</v>
      </c>
      <c r="S743" s="53">
        <f t="shared" si="53"/>
        <v>4968</v>
      </c>
      <c r="T743" s="12">
        <f t="shared" si="52"/>
        <v>4140</v>
      </c>
    </row>
    <row r="744" spans="3:20" x14ac:dyDescent="0.25">
      <c r="C744" s="11">
        <v>738</v>
      </c>
      <c r="D744" s="9" t="s">
        <v>1109</v>
      </c>
      <c r="E744" s="9" t="s">
        <v>11</v>
      </c>
      <c r="F744" s="9">
        <v>5</v>
      </c>
      <c r="G744" s="2"/>
      <c r="H744" s="6"/>
      <c r="I744" s="11" t="s">
        <v>12</v>
      </c>
      <c r="J744" s="12">
        <v>960</v>
      </c>
      <c r="K744" s="11"/>
      <c r="L744" s="11" t="s">
        <v>2224</v>
      </c>
      <c r="M744" s="11"/>
      <c r="N744" s="11"/>
      <c r="O744" s="12">
        <f t="shared" si="50"/>
        <v>960</v>
      </c>
      <c r="P744" s="12">
        <f t="shared" si="51"/>
        <v>4800</v>
      </c>
      <c r="Q744" s="51">
        <v>0.2</v>
      </c>
      <c r="R744" s="52">
        <v>0.14699999999999999</v>
      </c>
      <c r="S744" s="53">
        <f t="shared" si="53"/>
        <v>3276</v>
      </c>
      <c r="T744" s="12">
        <f t="shared" si="52"/>
        <v>2730</v>
      </c>
    </row>
    <row r="745" spans="3:20" ht="36" x14ac:dyDescent="0.25">
      <c r="C745" s="11">
        <v>739</v>
      </c>
      <c r="D745" s="9" t="s">
        <v>1110</v>
      </c>
      <c r="E745" s="9" t="s">
        <v>17</v>
      </c>
      <c r="F745" s="9">
        <v>2</v>
      </c>
      <c r="G745" s="2"/>
      <c r="H745" s="6"/>
      <c r="I745" s="11" t="s">
        <v>12</v>
      </c>
      <c r="J745" s="12">
        <v>2621</v>
      </c>
      <c r="K745" s="11"/>
      <c r="L745" s="11" t="s">
        <v>2225</v>
      </c>
      <c r="M745" s="11"/>
      <c r="N745" s="11"/>
      <c r="O745" s="12">
        <f t="shared" si="50"/>
        <v>2621</v>
      </c>
      <c r="P745" s="12">
        <f t="shared" si="51"/>
        <v>5242</v>
      </c>
      <c r="Q745" s="51">
        <v>0.2</v>
      </c>
      <c r="R745" s="52">
        <v>0.14699999999999999</v>
      </c>
      <c r="S745" s="53">
        <f t="shared" si="53"/>
        <v>3577</v>
      </c>
      <c r="T745" s="12">
        <f t="shared" si="52"/>
        <v>2980.8333333333335</v>
      </c>
    </row>
    <row r="746" spans="3:20" ht="24" x14ac:dyDescent="0.25">
      <c r="C746" s="11">
        <v>740</v>
      </c>
      <c r="D746" s="9" t="s">
        <v>1111</v>
      </c>
      <c r="E746" s="9" t="s">
        <v>17</v>
      </c>
      <c r="F746" s="9">
        <v>29</v>
      </c>
      <c r="G746" s="2"/>
      <c r="H746" s="6"/>
      <c r="I746" s="11" t="s">
        <v>12</v>
      </c>
      <c r="J746" s="12">
        <v>1100</v>
      </c>
      <c r="K746" s="11"/>
      <c r="L746" s="11" t="s">
        <v>2226</v>
      </c>
      <c r="M746" s="11"/>
      <c r="N746" s="11"/>
      <c r="O746" s="12">
        <f t="shared" si="50"/>
        <v>1100</v>
      </c>
      <c r="P746" s="12">
        <f t="shared" si="51"/>
        <v>31900</v>
      </c>
      <c r="Q746" s="51">
        <v>0.2</v>
      </c>
      <c r="R746" s="52">
        <v>0.14699999999999999</v>
      </c>
      <c r="S746" s="53">
        <f t="shared" si="53"/>
        <v>21769</v>
      </c>
      <c r="T746" s="12">
        <f t="shared" si="52"/>
        <v>18140.833333333336</v>
      </c>
    </row>
    <row r="747" spans="3:20" ht="36" x14ac:dyDescent="0.25">
      <c r="C747" s="11">
        <v>741</v>
      </c>
      <c r="D747" s="9" t="s">
        <v>1112</v>
      </c>
      <c r="E747" s="9" t="s">
        <v>17</v>
      </c>
      <c r="F747" s="9">
        <v>211</v>
      </c>
      <c r="G747" s="2"/>
      <c r="H747" s="6"/>
      <c r="I747" s="11" t="s">
        <v>12</v>
      </c>
      <c r="J747" s="12">
        <v>1020</v>
      </c>
      <c r="K747" s="11"/>
      <c r="L747" s="11" t="s">
        <v>2227</v>
      </c>
      <c r="M747" s="11"/>
      <c r="N747" s="11"/>
      <c r="O747" s="12">
        <f t="shared" si="50"/>
        <v>1020</v>
      </c>
      <c r="P747" s="12">
        <f t="shared" si="51"/>
        <v>215220</v>
      </c>
      <c r="Q747" s="51">
        <v>0.2</v>
      </c>
      <c r="R747" s="52">
        <v>0.14699999999999999</v>
      </c>
      <c r="S747" s="53">
        <f t="shared" si="53"/>
        <v>146866</v>
      </c>
      <c r="T747" s="12">
        <f t="shared" si="52"/>
        <v>122388.33333333334</v>
      </c>
    </row>
    <row r="748" spans="3:20" ht="24" x14ac:dyDescent="0.25">
      <c r="C748" s="11">
        <v>742</v>
      </c>
      <c r="D748" s="9" t="s">
        <v>1113</v>
      </c>
      <c r="E748" s="9" t="s">
        <v>17</v>
      </c>
      <c r="F748" s="9">
        <v>1</v>
      </c>
      <c r="G748" s="2"/>
      <c r="H748" s="6"/>
      <c r="I748" s="11" t="s">
        <v>12</v>
      </c>
      <c r="J748" s="12">
        <v>20080</v>
      </c>
      <c r="K748" s="11"/>
      <c r="L748" s="11" t="s">
        <v>2228</v>
      </c>
      <c r="M748" s="11"/>
      <c r="N748" s="11"/>
      <c r="O748" s="12">
        <f t="shared" si="50"/>
        <v>20080</v>
      </c>
      <c r="P748" s="12">
        <f t="shared" si="51"/>
        <v>20080</v>
      </c>
      <c r="Q748" s="51">
        <v>0.2</v>
      </c>
      <c r="R748" s="52">
        <v>0.14699999999999999</v>
      </c>
      <c r="S748" s="53">
        <f t="shared" si="53"/>
        <v>13703</v>
      </c>
      <c r="T748" s="12">
        <f t="shared" si="52"/>
        <v>11419.166666666668</v>
      </c>
    </row>
    <row r="749" spans="3:20" ht="24" x14ac:dyDescent="0.25">
      <c r="C749" s="11">
        <v>743</v>
      </c>
      <c r="D749" s="9" t="s">
        <v>1114</v>
      </c>
      <c r="E749" s="9" t="s">
        <v>17</v>
      </c>
      <c r="F749" s="9">
        <v>1</v>
      </c>
      <c r="G749" s="2"/>
      <c r="H749" s="6"/>
      <c r="I749" s="11" t="s">
        <v>12</v>
      </c>
      <c r="J749" s="12">
        <v>16480</v>
      </c>
      <c r="K749" s="11"/>
      <c r="L749" s="11" t="s">
        <v>2229</v>
      </c>
      <c r="M749" s="11"/>
      <c r="N749" s="11"/>
      <c r="O749" s="12">
        <f t="shared" si="50"/>
        <v>16480</v>
      </c>
      <c r="P749" s="12">
        <f t="shared" si="51"/>
        <v>16480</v>
      </c>
      <c r="Q749" s="51">
        <v>0.2</v>
      </c>
      <c r="R749" s="52">
        <v>0.14699999999999999</v>
      </c>
      <c r="S749" s="53">
        <f t="shared" si="53"/>
        <v>11246</v>
      </c>
      <c r="T749" s="12">
        <f t="shared" si="52"/>
        <v>9371.6666666666679</v>
      </c>
    </row>
    <row r="750" spans="3:20" ht="24" x14ac:dyDescent="0.25">
      <c r="C750" s="11">
        <v>744</v>
      </c>
      <c r="D750" s="9" t="s">
        <v>1115</v>
      </c>
      <c r="E750" s="9" t="s">
        <v>17</v>
      </c>
      <c r="F750" s="9">
        <v>10</v>
      </c>
      <c r="G750" s="2"/>
      <c r="H750" s="6"/>
      <c r="I750" s="11" t="s">
        <v>12</v>
      </c>
      <c r="J750" s="12">
        <v>5546</v>
      </c>
      <c r="K750" s="11"/>
      <c r="L750" s="11" t="s">
        <v>2230</v>
      </c>
      <c r="M750" s="11"/>
      <c r="N750" s="11"/>
      <c r="O750" s="12">
        <f t="shared" si="50"/>
        <v>5546</v>
      </c>
      <c r="P750" s="12">
        <f t="shared" si="51"/>
        <v>55460</v>
      </c>
      <c r="Q750" s="51">
        <v>0.2</v>
      </c>
      <c r="R750" s="52">
        <v>0.14699999999999999</v>
      </c>
      <c r="S750" s="53">
        <f t="shared" si="53"/>
        <v>37846</v>
      </c>
      <c r="T750" s="12">
        <f t="shared" si="52"/>
        <v>31538.333333333336</v>
      </c>
    </row>
    <row r="751" spans="3:20" ht="24" x14ac:dyDescent="0.25">
      <c r="C751" s="11">
        <v>745</v>
      </c>
      <c r="D751" s="9" t="s">
        <v>1116</v>
      </c>
      <c r="E751" s="9" t="s">
        <v>17</v>
      </c>
      <c r="F751" s="9">
        <v>15</v>
      </c>
      <c r="G751" s="2"/>
      <c r="H751" s="6"/>
      <c r="I751" s="11" t="s">
        <v>12</v>
      </c>
      <c r="J751" s="12">
        <v>2048</v>
      </c>
      <c r="K751" s="11"/>
      <c r="L751" s="11" t="s">
        <v>2231</v>
      </c>
      <c r="M751" s="11"/>
      <c r="N751" s="11"/>
      <c r="O751" s="12">
        <f t="shared" si="50"/>
        <v>2048</v>
      </c>
      <c r="P751" s="12">
        <f t="shared" si="51"/>
        <v>30720</v>
      </c>
      <c r="Q751" s="51">
        <v>0.2</v>
      </c>
      <c r="R751" s="52">
        <v>0.14699999999999999</v>
      </c>
      <c r="S751" s="53">
        <f t="shared" si="53"/>
        <v>20963</v>
      </c>
      <c r="T751" s="12">
        <f t="shared" si="52"/>
        <v>17469.166666666668</v>
      </c>
    </row>
    <row r="752" spans="3:20" x14ac:dyDescent="0.25">
      <c r="C752" s="11">
        <v>746</v>
      </c>
      <c r="D752" s="9" t="s">
        <v>1117</v>
      </c>
      <c r="E752" s="9" t="s">
        <v>17</v>
      </c>
      <c r="F752" s="9">
        <v>1</v>
      </c>
      <c r="G752" s="2"/>
      <c r="H752" s="6"/>
      <c r="I752" s="11" t="s">
        <v>12</v>
      </c>
      <c r="J752" s="12">
        <v>3506.8</v>
      </c>
      <c r="K752" s="11"/>
      <c r="L752" s="11" t="s">
        <v>2232</v>
      </c>
      <c r="M752" s="11"/>
      <c r="N752" s="11"/>
      <c r="O752" s="12">
        <f t="shared" si="50"/>
        <v>3506.8</v>
      </c>
      <c r="P752" s="12">
        <f t="shared" si="51"/>
        <v>3506.8</v>
      </c>
      <c r="Q752" s="51">
        <v>0.2</v>
      </c>
      <c r="R752" s="52">
        <v>0.14699999999999999</v>
      </c>
      <c r="S752" s="53">
        <f t="shared" si="53"/>
        <v>2393</v>
      </c>
      <c r="T752" s="12">
        <f t="shared" si="52"/>
        <v>1994.1666666666667</v>
      </c>
    </row>
    <row r="753" spans="3:20" x14ac:dyDescent="0.25">
      <c r="C753" s="11">
        <v>747</v>
      </c>
      <c r="D753" s="8" t="s">
        <v>1118</v>
      </c>
      <c r="E753" s="9" t="s">
        <v>17</v>
      </c>
      <c r="F753" s="9">
        <v>2</v>
      </c>
      <c r="G753" s="2"/>
      <c r="H753" s="6"/>
      <c r="I753" s="11" t="s">
        <v>12</v>
      </c>
      <c r="J753" s="12">
        <v>3506.8</v>
      </c>
      <c r="K753" s="11"/>
      <c r="L753" s="11" t="s">
        <v>2232</v>
      </c>
      <c r="M753" s="11"/>
      <c r="N753" s="11"/>
      <c r="O753" s="12">
        <f t="shared" si="50"/>
        <v>3506.8</v>
      </c>
      <c r="P753" s="12">
        <f t="shared" si="51"/>
        <v>7013.6</v>
      </c>
      <c r="Q753" s="51">
        <v>0.2</v>
      </c>
      <c r="R753" s="52">
        <v>0.14699999999999999</v>
      </c>
      <c r="S753" s="53">
        <f t="shared" si="53"/>
        <v>4786</v>
      </c>
      <c r="T753" s="12">
        <f t="shared" si="52"/>
        <v>3988.3333333333335</v>
      </c>
    </row>
    <row r="754" spans="3:20" ht="24" x14ac:dyDescent="0.25">
      <c r="C754" s="11">
        <v>748</v>
      </c>
      <c r="D754" s="8" t="s">
        <v>1119</v>
      </c>
      <c r="E754" s="9" t="s">
        <v>17</v>
      </c>
      <c r="F754" s="9">
        <v>4</v>
      </c>
      <c r="G754" s="2"/>
      <c r="H754" s="6"/>
      <c r="I754" s="11" t="s">
        <v>12</v>
      </c>
      <c r="J754" s="12">
        <v>5382</v>
      </c>
      <c r="K754" s="11"/>
      <c r="L754" s="11" t="s">
        <v>2233</v>
      </c>
      <c r="M754" s="11"/>
      <c r="N754" s="11"/>
      <c r="O754" s="12">
        <f t="shared" si="50"/>
        <v>5382</v>
      </c>
      <c r="P754" s="12">
        <f t="shared" si="51"/>
        <v>21528</v>
      </c>
      <c r="Q754" s="51">
        <v>0.2</v>
      </c>
      <c r="R754" s="52">
        <v>0.14699999999999999</v>
      </c>
      <c r="S754" s="53">
        <f t="shared" si="53"/>
        <v>14691</v>
      </c>
      <c r="T754" s="12">
        <f t="shared" si="52"/>
        <v>12242.5</v>
      </c>
    </row>
    <row r="755" spans="3:20" x14ac:dyDescent="0.25">
      <c r="C755" s="11">
        <v>749</v>
      </c>
      <c r="D755" s="7" t="s">
        <v>1120</v>
      </c>
      <c r="E755" s="9" t="s">
        <v>17</v>
      </c>
      <c r="F755" s="9">
        <v>12</v>
      </c>
      <c r="G755" s="2"/>
      <c r="H755" s="6"/>
      <c r="I755" s="11" t="s">
        <v>12</v>
      </c>
      <c r="J755" s="12">
        <v>2048</v>
      </c>
      <c r="K755" s="11"/>
      <c r="L755" s="11" t="s">
        <v>2231</v>
      </c>
      <c r="M755" s="11"/>
      <c r="N755" s="11"/>
      <c r="O755" s="12">
        <f t="shared" si="50"/>
        <v>2048</v>
      </c>
      <c r="P755" s="12">
        <f t="shared" si="51"/>
        <v>24576</v>
      </c>
      <c r="Q755" s="51">
        <v>0.2</v>
      </c>
      <c r="R755" s="52">
        <v>0.14699999999999999</v>
      </c>
      <c r="S755" s="53">
        <f t="shared" si="53"/>
        <v>16771</v>
      </c>
      <c r="T755" s="12">
        <f t="shared" si="52"/>
        <v>13975.833333333334</v>
      </c>
    </row>
    <row r="756" spans="3:20" x14ac:dyDescent="0.25">
      <c r="C756" s="11">
        <v>750</v>
      </c>
      <c r="D756" s="7" t="s">
        <v>1121</v>
      </c>
      <c r="E756" s="9" t="s">
        <v>17</v>
      </c>
      <c r="F756" s="9">
        <v>9</v>
      </c>
      <c r="G756" s="2"/>
      <c r="H756" s="6"/>
      <c r="I756" s="11" t="s">
        <v>12</v>
      </c>
      <c r="J756" s="12">
        <v>2048</v>
      </c>
      <c r="K756" s="11"/>
      <c r="L756" s="11" t="s">
        <v>2231</v>
      </c>
      <c r="M756" s="11"/>
      <c r="N756" s="11"/>
      <c r="O756" s="12">
        <f t="shared" si="50"/>
        <v>2048</v>
      </c>
      <c r="P756" s="12">
        <f t="shared" si="51"/>
        <v>18432</v>
      </c>
      <c r="Q756" s="51">
        <v>0.2</v>
      </c>
      <c r="R756" s="52">
        <v>0.14699999999999999</v>
      </c>
      <c r="S756" s="53">
        <f t="shared" si="53"/>
        <v>12578</v>
      </c>
      <c r="T756" s="12">
        <f t="shared" si="52"/>
        <v>10481.666666666668</v>
      </c>
    </row>
    <row r="757" spans="3:20" ht="24" x14ac:dyDescent="0.25">
      <c r="C757" s="11">
        <v>751</v>
      </c>
      <c r="D757" s="9" t="s">
        <v>1122</v>
      </c>
      <c r="E757" s="9" t="s">
        <v>17</v>
      </c>
      <c r="F757" s="9">
        <v>12</v>
      </c>
      <c r="G757" s="2"/>
      <c r="H757" s="6"/>
      <c r="I757" s="11" t="s">
        <v>12</v>
      </c>
      <c r="J757" s="12">
        <v>16993</v>
      </c>
      <c r="K757" s="11"/>
      <c r="L757" s="11" t="s">
        <v>2234</v>
      </c>
      <c r="M757" s="11"/>
      <c r="N757" s="11"/>
      <c r="O757" s="12">
        <f t="shared" si="50"/>
        <v>16993</v>
      </c>
      <c r="P757" s="12">
        <f t="shared" si="51"/>
        <v>203916</v>
      </c>
      <c r="Q757" s="51">
        <v>0.2</v>
      </c>
      <c r="R757" s="52">
        <v>0.14699999999999999</v>
      </c>
      <c r="S757" s="53">
        <f t="shared" si="53"/>
        <v>139152</v>
      </c>
      <c r="T757" s="12">
        <f t="shared" si="52"/>
        <v>115960</v>
      </c>
    </row>
    <row r="758" spans="3:20" ht="24" x14ac:dyDescent="0.25">
      <c r="C758" s="11">
        <v>752</v>
      </c>
      <c r="D758" s="9" t="s">
        <v>1123</v>
      </c>
      <c r="E758" s="9" t="s">
        <v>17</v>
      </c>
      <c r="F758" s="9">
        <v>1</v>
      </c>
      <c r="G758" s="2"/>
      <c r="H758" s="6"/>
      <c r="I758" s="11" t="s">
        <v>12</v>
      </c>
      <c r="J758" s="12">
        <v>3010</v>
      </c>
      <c r="K758" s="11"/>
      <c r="L758" s="11" t="s">
        <v>2235</v>
      </c>
      <c r="M758" s="11"/>
      <c r="N758" s="11"/>
      <c r="O758" s="12">
        <f t="shared" si="50"/>
        <v>3010</v>
      </c>
      <c r="P758" s="12">
        <f t="shared" si="51"/>
        <v>3010</v>
      </c>
      <c r="Q758" s="51">
        <v>0.2</v>
      </c>
      <c r="R758" s="52">
        <v>0.14699999999999999</v>
      </c>
      <c r="S758" s="53">
        <f t="shared" si="53"/>
        <v>2054</v>
      </c>
      <c r="T758" s="12">
        <f t="shared" si="52"/>
        <v>1711.6666666666667</v>
      </c>
    </row>
    <row r="759" spans="3:20" ht="228" x14ac:dyDescent="0.25">
      <c r="C759" s="11">
        <v>753</v>
      </c>
      <c r="D759" s="8" t="s">
        <v>1124</v>
      </c>
      <c r="E759" s="9" t="s">
        <v>17</v>
      </c>
      <c r="F759" s="9">
        <v>2</v>
      </c>
      <c r="G759" s="2"/>
      <c r="H759" s="6"/>
      <c r="I759" s="11" t="s">
        <v>12</v>
      </c>
      <c r="J759" s="12">
        <v>4086</v>
      </c>
      <c r="K759" s="11"/>
      <c r="L759" s="11" t="s">
        <v>2236</v>
      </c>
      <c r="M759" s="11"/>
      <c r="N759" s="11"/>
      <c r="O759" s="12">
        <f t="shared" si="50"/>
        <v>4086</v>
      </c>
      <c r="P759" s="12">
        <f t="shared" si="51"/>
        <v>8172</v>
      </c>
      <c r="Q759" s="51">
        <v>0.2</v>
      </c>
      <c r="R759" s="52">
        <v>0.14699999999999999</v>
      </c>
      <c r="S759" s="53">
        <f t="shared" si="53"/>
        <v>5577</v>
      </c>
      <c r="T759" s="12">
        <f t="shared" si="52"/>
        <v>4647.5</v>
      </c>
    </row>
    <row r="760" spans="3:20" ht="24" x14ac:dyDescent="0.25">
      <c r="C760" s="11">
        <v>754</v>
      </c>
      <c r="D760" s="9" t="s">
        <v>1125</v>
      </c>
      <c r="E760" s="9" t="s">
        <v>17</v>
      </c>
      <c r="F760" s="9">
        <v>1</v>
      </c>
      <c r="G760" s="2"/>
      <c r="H760" s="6"/>
      <c r="I760" s="11" t="s">
        <v>12</v>
      </c>
      <c r="J760" s="12">
        <v>39755</v>
      </c>
      <c r="K760" s="11"/>
      <c r="L760" s="11" t="s">
        <v>2237</v>
      </c>
      <c r="M760" s="11"/>
      <c r="N760" s="11"/>
      <c r="O760" s="12">
        <f t="shared" si="50"/>
        <v>39755</v>
      </c>
      <c r="P760" s="12">
        <f t="shared" si="51"/>
        <v>39755</v>
      </c>
      <c r="Q760" s="51">
        <v>0.2</v>
      </c>
      <c r="R760" s="52">
        <v>0.14699999999999999</v>
      </c>
      <c r="S760" s="53">
        <f t="shared" si="53"/>
        <v>27129</v>
      </c>
      <c r="T760" s="12">
        <f t="shared" si="52"/>
        <v>22607.5</v>
      </c>
    </row>
    <row r="761" spans="3:20" ht="24" x14ac:dyDescent="0.25">
      <c r="C761" s="11">
        <v>755</v>
      </c>
      <c r="D761" s="9" t="s">
        <v>1126</v>
      </c>
      <c r="E761" s="9" t="s">
        <v>17</v>
      </c>
      <c r="F761" s="9">
        <v>25</v>
      </c>
      <c r="G761" s="2"/>
      <c r="H761" s="6"/>
      <c r="I761" s="11" t="s">
        <v>12</v>
      </c>
      <c r="J761" s="12">
        <v>27549</v>
      </c>
      <c r="K761" s="11"/>
      <c r="L761" s="11" t="s">
        <v>2238</v>
      </c>
      <c r="M761" s="11"/>
      <c r="N761" s="11"/>
      <c r="O761" s="12">
        <f t="shared" si="50"/>
        <v>27549</v>
      </c>
      <c r="P761" s="12">
        <f t="shared" si="51"/>
        <v>688725</v>
      </c>
      <c r="Q761" s="51">
        <v>0.2</v>
      </c>
      <c r="R761" s="52">
        <v>0.14699999999999999</v>
      </c>
      <c r="S761" s="53">
        <f t="shared" si="53"/>
        <v>469986</v>
      </c>
      <c r="T761" s="12">
        <f t="shared" si="52"/>
        <v>391655</v>
      </c>
    </row>
    <row r="762" spans="3:20" x14ac:dyDescent="0.25">
      <c r="C762" s="11">
        <v>756</v>
      </c>
      <c r="D762" s="9" t="s">
        <v>1127</v>
      </c>
      <c r="E762" s="9" t="s">
        <v>17</v>
      </c>
      <c r="F762" s="9">
        <v>12</v>
      </c>
      <c r="G762" s="2"/>
      <c r="H762" s="6"/>
      <c r="I762" s="11" t="s">
        <v>12</v>
      </c>
      <c r="J762" s="12">
        <v>32970.300000000003</v>
      </c>
      <c r="K762" s="11"/>
      <c r="L762" s="11" t="s">
        <v>2239</v>
      </c>
      <c r="M762" s="11"/>
      <c r="N762" s="11"/>
      <c r="O762" s="12">
        <f t="shared" si="50"/>
        <v>32970.300000000003</v>
      </c>
      <c r="P762" s="12">
        <f t="shared" si="51"/>
        <v>395643.60000000003</v>
      </c>
      <c r="Q762" s="51">
        <v>0.2</v>
      </c>
      <c r="R762" s="52">
        <v>0.14699999999999999</v>
      </c>
      <c r="S762" s="53">
        <f t="shared" si="53"/>
        <v>269987</v>
      </c>
      <c r="T762" s="12">
        <f t="shared" si="52"/>
        <v>224989.16666666669</v>
      </c>
    </row>
    <row r="763" spans="3:20" ht="24" x14ac:dyDescent="0.25">
      <c r="C763" s="11">
        <v>757</v>
      </c>
      <c r="D763" s="9" t="s">
        <v>1128</v>
      </c>
      <c r="E763" s="9" t="s">
        <v>17</v>
      </c>
      <c r="F763" s="9">
        <v>2</v>
      </c>
      <c r="G763" s="2"/>
      <c r="H763" s="6"/>
      <c r="I763" s="11" t="s">
        <v>12</v>
      </c>
      <c r="J763" s="12">
        <v>52399</v>
      </c>
      <c r="K763" s="11"/>
      <c r="L763" s="11" t="s">
        <v>2240</v>
      </c>
      <c r="M763" s="11"/>
      <c r="N763" s="11"/>
      <c r="O763" s="12">
        <f t="shared" si="50"/>
        <v>52399</v>
      </c>
      <c r="P763" s="12">
        <f t="shared" si="51"/>
        <v>104798</v>
      </c>
      <c r="Q763" s="51">
        <v>0.2</v>
      </c>
      <c r="R763" s="52">
        <v>0.14699999999999999</v>
      </c>
      <c r="S763" s="53">
        <f t="shared" si="53"/>
        <v>71514</v>
      </c>
      <c r="T763" s="12">
        <f t="shared" si="52"/>
        <v>59595</v>
      </c>
    </row>
    <row r="764" spans="3:20" ht="24" x14ac:dyDescent="0.25">
      <c r="C764" s="11">
        <v>758</v>
      </c>
      <c r="D764" s="9" t="s">
        <v>1129</v>
      </c>
      <c r="E764" s="9" t="s">
        <v>17</v>
      </c>
      <c r="F764" s="9">
        <v>40</v>
      </c>
      <c r="G764" s="2"/>
      <c r="H764" s="6"/>
      <c r="I764" s="11" t="s">
        <v>12</v>
      </c>
      <c r="J764" s="12">
        <v>1300.29</v>
      </c>
      <c r="K764" s="11"/>
      <c r="L764" s="11" t="s">
        <v>2241</v>
      </c>
      <c r="M764" s="11"/>
      <c r="N764" s="11"/>
      <c r="O764" s="12">
        <f t="shared" si="50"/>
        <v>1300.29</v>
      </c>
      <c r="P764" s="12">
        <f t="shared" si="51"/>
        <v>52011.6</v>
      </c>
      <c r="Q764" s="51">
        <v>0.2</v>
      </c>
      <c r="R764" s="52">
        <v>0.14699999999999999</v>
      </c>
      <c r="S764" s="53">
        <f t="shared" si="53"/>
        <v>35493</v>
      </c>
      <c r="T764" s="12">
        <f t="shared" si="52"/>
        <v>29577.5</v>
      </c>
    </row>
    <row r="765" spans="3:20" x14ac:dyDescent="0.25">
      <c r="C765" s="11">
        <v>759</v>
      </c>
      <c r="D765" s="9" t="s">
        <v>1130</v>
      </c>
      <c r="E765" s="9" t="s">
        <v>17</v>
      </c>
      <c r="F765" s="9">
        <v>1</v>
      </c>
      <c r="G765" s="2"/>
      <c r="H765" s="6"/>
      <c r="I765" s="11" t="s">
        <v>12</v>
      </c>
      <c r="J765" s="12">
        <v>59453</v>
      </c>
      <c r="K765" s="11"/>
      <c r="L765" s="11" t="s">
        <v>2242</v>
      </c>
      <c r="M765" s="11"/>
      <c r="N765" s="11"/>
      <c r="O765" s="12">
        <f t="shared" si="50"/>
        <v>59453</v>
      </c>
      <c r="P765" s="12">
        <f t="shared" si="51"/>
        <v>59453</v>
      </c>
      <c r="Q765" s="51">
        <v>0.2</v>
      </c>
      <c r="R765" s="52">
        <v>0.14699999999999999</v>
      </c>
      <c r="S765" s="53">
        <f t="shared" si="53"/>
        <v>40571</v>
      </c>
      <c r="T765" s="12">
        <f t="shared" si="52"/>
        <v>33809.166666666672</v>
      </c>
    </row>
    <row r="766" spans="3:20" ht="24" x14ac:dyDescent="0.25">
      <c r="C766" s="11">
        <v>760</v>
      </c>
      <c r="D766" s="9" t="s">
        <v>1131</v>
      </c>
      <c r="E766" s="9" t="s">
        <v>858</v>
      </c>
      <c r="F766" s="9">
        <v>1</v>
      </c>
      <c r="G766" s="2"/>
      <c r="H766" s="6"/>
      <c r="I766" s="11" t="s">
        <v>12</v>
      </c>
      <c r="J766" s="12">
        <v>29000</v>
      </c>
      <c r="K766" s="11"/>
      <c r="L766" s="11" t="s">
        <v>2243</v>
      </c>
      <c r="M766" s="11"/>
      <c r="N766" s="11"/>
      <c r="O766" s="12">
        <f t="shared" si="50"/>
        <v>29000</v>
      </c>
      <c r="P766" s="12">
        <f t="shared" si="51"/>
        <v>29000</v>
      </c>
      <c r="Q766" s="51">
        <v>0.2</v>
      </c>
      <c r="R766" s="52">
        <v>0.14699999999999999</v>
      </c>
      <c r="S766" s="53">
        <f t="shared" si="53"/>
        <v>19790</v>
      </c>
      <c r="T766" s="12">
        <f t="shared" si="52"/>
        <v>16491.666666666668</v>
      </c>
    </row>
    <row r="767" spans="3:20" x14ac:dyDescent="0.25">
      <c r="C767" s="11">
        <v>761</v>
      </c>
      <c r="D767" s="9" t="s">
        <v>1132</v>
      </c>
      <c r="E767" s="9" t="s">
        <v>17</v>
      </c>
      <c r="F767" s="9">
        <v>100</v>
      </c>
      <c r="G767" s="2"/>
      <c r="H767" s="6"/>
      <c r="I767" s="11" t="s">
        <v>12</v>
      </c>
      <c r="J767" s="12">
        <v>2.2999999999999998</v>
      </c>
      <c r="K767" s="11"/>
      <c r="L767" s="11" t="s">
        <v>2244</v>
      </c>
      <c r="M767" s="11"/>
      <c r="N767" s="11"/>
      <c r="O767" s="12">
        <f t="shared" si="50"/>
        <v>2.2999999999999998</v>
      </c>
      <c r="P767" s="12">
        <f t="shared" si="51"/>
        <v>229.99999999999997</v>
      </c>
      <c r="Q767" s="51">
        <v>0.2</v>
      </c>
      <c r="R767" s="52">
        <v>0.14699999999999999</v>
      </c>
      <c r="S767" s="53">
        <f t="shared" si="53"/>
        <v>157</v>
      </c>
      <c r="T767" s="12">
        <f t="shared" si="52"/>
        <v>130.83333333333334</v>
      </c>
    </row>
    <row r="768" spans="3:20" x14ac:dyDescent="0.25">
      <c r="C768" s="11">
        <v>762</v>
      </c>
      <c r="D768" s="9" t="s">
        <v>1133</v>
      </c>
      <c r="E768" s="9" t="s">
        <v>17</v>
      </c>
      <c r="F768" s="9">
        <v>220</v>
      </c>
      <c r="G768" s="2"/>
      <c r="H768" s="6"/>
      <c r="I768" s="11" t="s">
        <v>12</v>
      </c>
      <c r="J768" s="12">
        <v>2.2999999999999998</v>
      </c>
      <c r="K768" s="11"/>
      <c r="L768" s="11" t="s">
        <v>2244</v>
      </c>
      <c r="M768" s="11"/>
      <c r="N768" s="11"/>
      <c r="O768" s="12">
        <f t="shared" si="50"/>
        <v>2.2999999999999998</v>
      </c>
      <c r="P768" s="12">
        <f t="shared" si="51"/>
        <v>505.99999999999994</v>
      </c>
      <c r="Q768" s="51">
        <v>0.2</v>
      </c>
      <c r="R768" s="52">
        <v>0.14699999999999999</v>
      </c>
      <c r="S768" s="53">
        <f t="shared" si="53"/>
        <v>345</v>
      </c>
      <c r="T768" s="12">
        <f t="shared" si="52"/>
        <v>287.5</v>
      </c>
    </row>
    <row r="769" spans="3:20" x14ac:dyDescent="0.25">
      <c r="C769" s="11">
        <v>763</v>
      </c>
      <c r="D769" s="9" t="s">
        <v>1134</v>
      </c>
      <c r="E769" s="9" t="s">
        <v>17</v>
      </c>
      <c r="F769" s="9">
        <v>160</v>
      </c>
      <c r="G769" s="2"/>
      <c r="H769" s="6"/>
      <c r="I769" s="11" t="s">
        <v>12</v>
      </c>
      <c r="J769" s="12">
        <v>13.7</v>
      </c>
      <c r="K769" s="11"/>
      <c r="L769" s="11" t="s">
        <v>2245</v>
      </c>
      <c r="M769" s="11"/>
      <c r="N769" s="11"/>
      <c r="O769" s="12">
        <f t="shared" si="50"/>
        <v>13.7</v>
      </c>
      <c r="P769" s="12">
        <f t="shared" si="51"/>
        <v>2192</v>
      </c>
      <c r="Q769" s="51">
        <v>0.2</v>
      </c>
      <c r="R769" s="52">
        <v>0.14699999999999999</v>
      </c>
      <c r="S769" s="53">
        <f t="shared" si="53"/>
        <v>1496</v>
      </c>
      <c r="T769" s="12">
        <f t="shared" si="52"/>
        <v>1246.6666666666667</v>
      </c>
    </row>
    <row r="770" spans="3:20" x14ac:dyDescent="0.25">
      <c r="C770" s="11">
        <v>764</v>
      </c>
      <c r="D770" s="9" t="s">
        <v>1135</v>
      </c>
      <c r="E770" s="9" t="s">
        <v>17</v>
      </c>
      <c r="F770" s="9">
        <v>40</v>
      </c>
      <c r="G770" s="2"/>
      <c r="H770" s="6"/>
      <c r="I770" s="11" t="s">
        <v>12</v>
      </c>
      <c r="J770" s="12">
        <v>57.6</v>
      </c>
      <c r="K770" s="11"/>
      <c r="L770" s="11" t="s">
        <v>2246</v>
      </c>
      <c r="M770" s="11"/>
      <c r="N770" s="11"/>
      <c r="O770" s="12">
        <f t="shared" si="50"/>
        <v>57.6</v>
      </c>
      <c r="P770" s="12">
        <f t="shared" si="51"/>
        <v>2304</v>
      </c>
      <c r="Q770" s="51">
        <v>0.2</v>
      </c>
      <c r="R770" s="52">
        <v>0.14699999999999999</v>
      </c>
      <c r="S770" s="53">
        <f t="shared" si="53"/>
        <v>1572</v>
      </c>
      <c r="T770" s="12">
        <f t="shared" si="52"/>
        <v>1310</v>
      </c>
    </row>
    <row r="771" spans="3:20" ht="24" x14ac:dyDescent="0.25">
      <c r="C771" s="11">
        <v>765</v>
      </c>
      <c r="D771" s="9" t="s">
        <v>1136</v>
      </c>
      <c r="E771" s="9" t="s">
        <v>17</v>
      </c>
      <c r="F771" s="9">
        <v>150</v>
      </c>
      <c r="G771" s="2"/>
      <c r="H771" s="6"/>
      <c r="I771" s="11" t="s">
        <v>12</v>
      </c>
      <c r="J771" s="12">
        <v>36.729999999999997</v>
      </c>
      <c r="K771" s="11"/>
      <c r="L771" s="11" t="s">
        <v>2247</v>
      </c>
      <c r="M771" s="11"/>
      <c r="N771" s="11"/>
      <c r="O771" s="12">
        <f t="shared" si="50"/>
        <v>36.729999999999997</v>
      </c>
      <c r="P771" s="12">
        <f t="shared" si="51"/>
        <v>5509.4999999999991</v>
      </c>
      <c r="Q771" s="51">
        <v>0.2</v>
      </c>
      <c r="R771" s="52">
        <v>0.14699999999999999</v>
      </c>
      <c r="S771" s="53">
        <f t="shared" si="53"/>
        <v>3760</v>
      </c>
      <c r="T771" s="12">
        <f t="shared" si="52"/>
        <v>3133.3333333333335</v>
      </c>
    </row>
    <row r="772" spans="3:20" x14ac:dyDescent="0.25">
      <c r="C772" s="11">
        <v>766</v>
      </c>
      <c r="D772" s="9" t="s">
        <v>1137</v>
      </c>
      <c r="E772" s="9" t="s">
        <v>17</v>
      </c>
      <c r="F772" s="9">
        <v>200</v>
      </c>
      <c r="G772" s="2"/>
      <c r="H772" s="6"/>
      <c r="I772" s="11" t="s">
        <v>12</v>
      </c>
      <c r="J772" s="12">
        <v>4.2</v>
      </c>
      <c r="K772" s="11"/>
      <c r="L772" s="11" t="s">
        <v>2248</v>
      </c>
      <c r="M772" s="11"/>
      <c r="N772" s="11"/>
      <c r="O772" s="12">
        <f t="shared" si="50"/>
        <v>4.2</v>
      </c>
      <c r="P772" s="12">
        <f t="shared" si="51"/>
        <v>840</v>
      </c>
      <c r="Q772" s="51">
        <v>0.2</v>
      </c>
      <c r="R772" s="52">
        <v>0.14699999999999999</v>
      </c>
      <c r="S772" s="53">
        <f t="shared" si="53"/>
        <v>573</v>
      </c>
      <c r="T772" s="12">
        <f t="shared" si="52"/>
        <v>477.5</v>
      </c>
    </row>
    <row r="773" spans="3:20" ht="72" x14ac:dyDescent="0.25">
      <c r="C773" s="11">
        <v>767</v>
      </c>
      <c r="D773" s="9" t="s">
        <v>1138</v>
      </c>
      <c r="E773" s="9" t="s">
        <v>1081</v>
      </c>
      <c r="F773" s="9">
        <v>3</v>
      </c>
      <c r="G773" s="2"/>
      <c r="H773" s="6"/>
      <c r="I773" s="11" t="s">
        <v>12</v>
      </c>
      <c r="J773" s="12">
        <v>163</v>
      </c>
      <c r="K773" s="11"/>
      <c r="L773" s="11" t="s">
        <v>2249</v>
      </c>
      <c r="M773" s="11"/>
      <c r="N773" s="11"/>
      <c r="O773" s="12">
        <f t="shared" si="50"/>
        <v>163</v>
      </c>
      <c r="P773" s="12">
        <f t="shared" si="51"/>
        <v>489</v>
      </c>
      <c r="Q773" s="51">
        <v>0.2</v>
      </c>
      <c r="R773" s="52">
        <v>0.14699999999999999</v>
      </c>
      <c r="S773" s="53">
        <f t="shared" si="53"/>
        <v>334</v>
      </c>
      <c r="T773" s="12">
        <f t="shared" si="52"/>
        <v>278.33333333333337</v>
      </c>
    </row>
    <row r="774" spans="3:20" ht="24" x14ac:dyDescent="0.25">
      <c r="C774" s="11">
        <v>768</v>
      </c>
      <c r="D774" s="9" t="s">
        <v>1139</v>
      </c>
      <c r="E774" s="9" t="s">
        <v>17</v>
      </c>
      <c r="F774" s="9">
        <v>1</v>
      </c>
      <c r="G774" s="2"/>
      <c r="H774" s="6"/>
      <c r="I774" s="11" t="s">
        <v>12</v>
      </c>
      <c r="J774" s="12">
        <v>60560</v>
      </c>
      <c r="K774" s="11"/>
      <c r="L774" s="11" t="s">
        <v>2250</v>
      </c>
      <c r="M774" s="11"/>
      <c r="N774" s="11"/>
      <c r="O774" s="12">
        <f t="shared" si="50"/>
        <v>60560</v>
      </c>
      <c r="P774" s="12">
        <f t="shared" si="51"/>
        <v>60560</v>
      </c>
      <c r="Q774" s="51">
        <v>0.2</v>
      </c>
      <c r="R774" s="52">
        <v>0.14699999999999999</v>
      </c>
      <c r="S774" s="53">
        <f t="shared" si="53"/>
        <v>41326</v>
      </c>
      <c r="T774" s="12">
        <f t="shared" si="52"/>
        <v>34438.333333333336</v>
      </c>
    </row>
    <row r="775" spans="3:20" ht="48" x14ac:dyDescent="0.25">
      <c r="C775" s="11">
        <v>769</v>
      </c>
      <c r="D775" s="9" t="s">
        <v>1140</v>
      </c>
      <c r="E775" s="9" t="s">
        <v>17</v>
      </c>
      <c r="F775" s="9">
        <v>12</v>
      </c>
      <c r="G775" s="2"/>
      <c r="H775" s="6"/>
      <c r="I775" s="11" t="s">
        <v>12</v>
      </c>
      <c r="J775" s="12">
        <v>189</v>
      </c>
      <c r="K775" s="11"/>
      <c r="L775" s="11" t="s">
        <v>2251</v>
      </c>
      <c r="M775" s="11"/>
      <c r="N775" s="11"/>
      <c r="O775" s="12">
        <f t="shared" si="50"/>
        <v>189</v>
      </c>
      <c r="P775" s="12">
        <f t="shared" si="51"/>
        <v>2268</v>
      </c>
      <c r="Q775" s="51">
        <v>0.2</v>
      </c>
      <c r="R775" s="52">
        <v>0.14699999999999999</v>
      </c>
      <c r="S775" s="53">
        <f t="shared" si="53"/>
        <v>1548</v>
      </c>
      <c r="T775" s="12">
        <f t="shared" si="52"/>
        <v>1290</v>
      </c>
    </row>
    <row r="776" spans="3:20" ht="24" x14ac:dyDescent="0.25">
      <c r="C776" s="11">
        <v>770</v>
      </c>
      <c r="D776" s="9" t="s">
        <v>1141</v>
      </c>
      <c r="E776" s="9" t="s">
        <v>17</v>
      </c>
      <c r="F776" s="9">
        <v>3</v>
      </c>
      <c r="G776" s="2"/>
      <c r="H776" s="6"/>
      <c r="I776" s="11" t="s">
        <v>12</v>
      </c>
      <c r="J776" s="12">
        <v>3610</v>
      </c>
      <c r="K776" s="11"/>
      <c r="L776" s="11" t="s">
        <v>2252</v>
      </c>
      <c r="M776" s="11"/>
      <c r="N776" s="11"/>
      <c r="O776" s="12">
        <f t="shared" ref="O776:O839" si="54">J776</f>
        <v>3610</v>
      </c>
      <c r="P776" s="12">
        <f t="shared" ref="P776:P839" si="55">O776*F776</f>
        <v>10830</v>
      </c>
      <c r="Q776" s="51">
        <v>0.2</v>
      </c>
      <c r="R776" s="52">
        <v>0.14699999999999999</v>
      </c>
      <c r="S776" s="53">
        <f t="shared" si="53"/>
        <v>7390</v>
      </c>
      <c r="T776" s="12">
        <f t="shared" ref="T776:T839" si="56">S776/1.2</f>
        <v>6158.3333333333339</v>
      </c>
    </row>
    <row r="777" spans="3:20" x14ac:dyDescent="0.25">
      <c r="C777" s="11">
        <v>771</v>
      </c>
      <c r="D777" s="9" t="s">
        <v>1142</v>
      </c>
      <c r="E777" s="9" t="s">
        <v>17</v>
      </c>
      <c r="F777" s="9">
        <v>53</v>
      </c>
      <c r="G777" s="2"/>
      <c r="H777" s="6"/>
      <c r="I777" s="11" t="s">
        <v>12</v>
      </c>
      <c r="J777" s="12">
        <v>270</v>
      </c>
      <c r="K777" s="11"/>
      <c r="L777" s="11" t="s">
        <v>2253</v>
      </c>
      <c r="M777" s="11"/>
      <c r="N777" s="11"/>
      <c r="O777" s="12">
        <f t="shared" si="54"/>
        <v>270</v>
      </c>
      <c r="P777" s="12">
        <f t="shared" si="55"/>
        <v>14310</v>
      </c>
      <c r="Q777" s="51">
        <v>0.2</v>
      </c>
      <c r="R777" s="52">
        <v>0.14699999999999999</v>
      </c>
      <c r="S777" s="53">
        <f t="shared" si="53"/>
        <v>9765</v>
      </c>
      <c r="T777" s="12">
        <f t="shared" si="56"/>
        <v>8137.5</v>
      </c>
    </row>
    <row r="778" spans="3:20" x14ac:dyDescent="0.25">
      <c r="C778" s="11">
        <v>772</v>
      </c>
      <c r="D778" s="9" t="s">
        <v>1143</v>
      </c>
      <c r="E778" s="9" t="s">
        <v>17</v>
      </c>
      <c r="F778" s="9">
        <v>48</v>
      </c>
      <c r="G778" s="2"/>
      <c r="H778" s="6"/>
      <c r="I778" s="11" t="s">
        <v>12</v>
      </c>
      <c r="J778" s="12">
        <v>1302</v>
      </c>
      <c r="K778" s="11"/>
      <c r="L778" s="11" t="s">
        <v>2254</v>
      </c>
      <c r="M778" s="11"/>
      <c r="N778" s="11"/>
      <c r="O778" s="12">
        <f t="shared" si="54"/>
        <v>1302</v>
      </c>
      <c r="P778" s="12">
        <f t="shared" si="55"/>
        <v>62496</v>
      </c>
      <c r="Q778" s="51">
        <v>0.2</v>
      </c>
      <c r="R778" s="52">
        <v>0.14699999999999999</v>
      </c>
      <c r="S778" s="53">
        <f t="shared" si="53"/>
        <v>42647</v>
      </c>
      <c r="T778" s="12">
        <f t="shared" si="56"/>
        <v>35539.166666666672</v>
      </c>
    </row>
    <row r="779" spans="3:20" ht="132" x14ac:dyDescent="0.25">
      <c r="C779" s="11">
        <v>773</v>
      </c>
      <c r="D779" s="9" t="s">
        <v>1144</v>
      </c>
      <c r="E779" s="9" t="s">
        <v>17</v>
      </c>
      <c r="F779" s="9">
        <v>96</v>
      </c>
      <c r="G779" s="2"/>
      <c r="H779" s="6"/>
      <c r="I779" s="11" t="s">
        <v>12</v>
      </c>
      <c r="J779" s="12">
        <v>998</v>
      </c>
      <c r="K779" s="11"/>
      <c r="L779" s="11" t="s">
        <v>2255</v>
      </c>
      <c r="M779" s="11"/>
      <c r="N779" s="11"/>
      <c r="O779" s="12">
        <f t="shared" si="54"/>
        <v>998</v>
      </c>
      <c r="P779" s="12">
        <f t="shared" si="55"/>
        <v>95808</v>
      </c>
      <c r="Q779" s="51">
        <v>0.2</v>
      </c>
      <c r="R779" s="52">
        <v>0.14699999999999999</v>
      </c>
      <c r="S779" s="53">
        <f t="shared" si="53"/>
        <v>65379</v>
      </c>
      <c r="T779" s="12">
        <f t="shared" si="56"/>
        <v>54482.5</v>
      </c>
    </row>
    <row r="780" spans="3:20" ht="120" x14ac:dyDescent="0.25">
      <c r="C780" s="11">
        <v>774</v>
      </c>
      <c r="D780" s="9" t="s">
        <v>1145</v>
      </c>
      <c r="E780" s="9" t="s">
        <v>1146</v>
      </c>
      <c r="F780" s="9">
        <v>5</v>
      </c>
      <c r="G780" s="2"/>
      <c r="H780" s="6"/>
      <c r="I780" s="11" t="s">
        <v>12</v>
      </c>
      <c r="J780" s="12">
        <v>130</v>
      </c>
      <c r="K780" s="11"/>
      <c r="L780" s="11" t="s">
        <v>2256</v>
      </c>
      <c r="M780" s="11"/>
      <c r="N780" s="11"/>
      <c r="O780" s="12">
        <f t="shared" si="54"/>
        <v>130</v>
      </c>
      <c r="P780" s="12">
        <f t="shared" si="55"/>
        <v>650</v>
      </c>
      <c r="Q780" s="51">
        <v>0.2</v>
      </c>
      <c r="R780" s="52">
        <v>0.14699999999999999</v>
      </c>
      <c r="S780" s="53">
        <f t="shared" si="53"/>
        <v>444</v>
      </c>
      <c r="T780" s="12">
        <f t="shared" si="56"/>
        <v>370</v>
      </c>
    </row>
    <row r="781" spans="3:20" ht="24" x14ac:dyDescent="0.25">
      <c r="C781" s="11">
        <v>775</v>
      </c>
      <c r="D781" s="9" t="s">
        <v>1147</v>
      </c>
      <c r="E781" s="9" t="s">
        <v>17</v>
      </c>
      <c r="F781" s="9">
        <v>6</v>
      </c>
      <c r="G781" s="2"/>
      <c r="H781" s="6"/>
      <c r="I781" s="11" t="s">
        <v>12</v>
      </c>
      <c r="J781" s="12">
        <v>820</v>
      </c>
      <c r="K781" s="11"/>
      <c r="L781" s="11" t="s">
        <v>2257</v>
      </c>
      <c r="M781" s="11"/>
      <c r="N781" s="11"/>
      <c r="O781" s="12">
        <f t="shared" si="54"/>
        <v>820</v>
      </c>
      <c r="P781" s="12">
        <f t="shared" si="55"/>
        <v>4920</v>
      </c>
      <c r="Q781" s="51">
        <v>0.2</v>
      </c>
      <c r="R781" s="52">
        <v>0.14699999999999999</v>
      </c>
      <c r="S781" s="53">
        <f t="shared" si="53"/>
        <v>3357</v>
      </c>
      <c r="T781" s="12">
        <f t="shared" si="56"/>
        <v>2797.5</v>
      </c>
    </row>
    <row r="782" spans="3:20" ht="72" x14ac:dyDescent="0.25">
      <c r="C782" s="11">
        <v>776</v>
      </c>
      <c r="D782" s="9" t="s">
        <v>1148</v>
      </c>
      <c r="E782" s="9" t="s">
        <v>17</v>
      </c>
      <c r="F782" s="9">
        <v>2</v>
      </c>
      <c r="G782" s="2"/>
      <c r="H782" s="6"/>
      <c r="I782" s="11" t="s">
        <v>12</v>
      </c>
      <c r="J782" s="12">
        <v>1458</v>
      </c>
      <c r="K782" s="11"/>
      <c r="L782" s="11" t="s">
        <v>2258</v>
      </c>
      <c r="M782" s="11"/>
      <c r="N782" s="11"/>
      <c r="O782" s="12">
        <f t="shared" si="54"/>
        <v>1458</v>
      </c>
      <c r="P782" s="12">
        <f t="shared" si="55"/>
        <v>2916</v>
      </c>
      <c r="Q782" s="51">
        <v>0.2</v>
      </c>
      <c r="R782" s="52">
        <v>0.14699999999999999</v>
      </c>
      <c r="S782" s="53">
        <f t="shared" ref="S782:S845" si="57">ROUND(P782*(1-Q782)*(1-R782),0)</f>
        <v>1990</v>
      </c>
      <c r="T782" s="12">
        <f t="shared" si="56"/>
        <v>1658.3333333333335</v>
      </c>
    </row>
    <row r="783" spans="3:20" x14ac:dyDescent="0.25">
      <c r="C783" s="11">
        <v>777</v>
      </c>
      <c r="D783" s="9" t="s">
        <v>1149</v>
      </c>
      <c r="E783" s="9" t="s">
        <v>17</v>
      </c>
      <c r="F783" s="9">
        <v>1</v>
      </c>
      <c r="G783" s="2"/>
      <c r="H783" s="6"/>
      <c r="I783" s="11" t="s">
        <v>12</v>
      </c>
      <c r="J783" s="12">
        <v>3286</v>
      </c>
      <c r="K783" s="11"/>
      <c r="L783" s="11" t="s">
        <v>2259</v>
      </c>
      <c r="M783" s="11"/>
      <c r="N783" s="11"/>
      <c r="O783" s="12">
        <f t="shared" si="54"/>
        <v>3286</v>
      </c>
      <c r="P783" s="12">
        <f t="shared" si="55"/>
        <v>3286</v>
      </c>
      <c r="Q783" s="51">
        <v>0.2</v>
      </c>
      <c r="R783" s="52">
        <v>0.14699999999999999</v>
      </c>
      <c r="S783" s="53">
        <f t="shared" si="57"/>
        <v>2242</v>
      </c>
      <c r="T783" s="12">
        <f t="shared" si="56"/>
        <v>1868.3333333333335</v>
      </c>
    </row>
    <row r="784" spans="3:20" x14ac:dyDescent="0.25">
      <c r="C784" s="11">
        <v>778</v>
      </c>
      <c r="D784" s="9" t="s">
        <v>1150</v>
      </c>
      <c r="E784" s="9" t="s">
        <v>17</v>
      </c>
      <c r="F784" s="9">
        <v>1</v>
      </c>
      <c r="G784" s="2"/>
      <c r="H784" s="6"/>
      <c r="I784" s="11" t="s">
        <v>12</v>
      </c>
      <c r="J784" s="12">
        <v>3286</v>
      </c>
      <c r="K784" s="11"/>
      <c r="L784" s="11" t="s">
        <v>2259</v>
      </c>
      <c r="M784" s="11"/>
      <c r="N784" s="11"/>
      <c r="O784" s="12">
        <f t="shared" si="54"/>
        <v>3286</v>
      </c>
      <c r="P784" s="12">
        <f t="shared" si="55"/>
        <v>3286</v>
      </c>
      <c r="Q784" s="51">
        <v>0.2</v>
      </c>
      <c r="R784" s="52">
        <v>0.14699999999999999</v>
      </c>
      <c r="S784" s="53">
        <f t="shared" si="57"/>
        <v>2242</v>
      </c>
      <c r="T784" s="12">
        <f t="shared" si="56"/>
        <v>1868.3333333333335</v>
      </c>
    </row>
    <row r="785" spans="3:20" ht="24" x14ac:dyDescent="0.25">
      <c r="C785" s="11">
        <v>779</v>
      </c>
      <c r="D785" s="9" t="s">
        <v>1151</v>
      </c>
      <c r="E785" s="9" t="s">
        <v>17</v>
      </c>
      <c r="F785" s="9">
        <v>10</v>
      </c>
      <c r="G785" s="2"/>
      <c r="H785" s="6"/>
      <c r="I785" s="11" t="s">
        <v>12</v>
      </c>
      <c r="J785" s="12">
        <v>0.8</v>
      </c>
      <c r="K785" s="11"/>
      <c r="L785" s="11" t="s">
        <v>2260</v>
      </c>
      <c r="M785" s="11"/>
      <c r="N785" s="11"/>
      <c r="O785" s="12">
        <f t="shared" si="54"/>
        <v>0.8</v>
      </c>
      <c r="P785" s="12">
        <f t="shared" si="55"/>
        <v>8</v>
      </c>
      <c r="Q785" s="51">
        <v>0.2</v>
      </c>
      <c r="R785" s="52">
        <v>0.14699999999999999</v>
      </c>
      <c r="S785" s="53">
        <f t="shared" si="57"/>
        <v>5</v>
      </c>
      <c r="T785" s="12">
        <f t="shared" si="56"/>
        <v>4.166666666666667</v>
      </c>
    </row>
    <row r="786" spans="3:20" ht="36" x14ac:dyDescent="0.25">
      <c r="C786" s="11">
        <v>780</v>
      </c>
      <c r="D786" s="9" t="s">
        <v>1152</v>
      </c>
      <c r="E786" s="9" t="s">
        <v>17</v>
      </c>
      <c r="F786" s="9">
        <v>2</v>
      </c>
      <c r="G786" s="2"/>
      <c r="H786" s="6"/>
      <c r="I786" s="11" t="s">
        <v>12</v>
      </c>
      <c r="J786" s="12">
        <v>440</v>
      </c>
      <c r="K786" s="11"/>
      <c r="L786" s="11" t="s">
        <v>2261</v>
      </c>
      <c r="M786" s="11"/>
      <c r="N786" s="11"/>
      <c r="O786" s="12">
        <f t="shared" si="54"/>
        <v>440</v>
      </c>
      <c r="P786" s="12">
        <f t="shared" si="55"/>
        <v>880</v>
      </c>
      <c r="Q786" s="51">
        <v>0.2</v>
      </c>
      <c r="R786" s="52">
        <v>0.14699999999999999</v>
      </c>
      <c r="S786" s="53">
        <f t="shared" si="57"/>
        <v>601</v>
      </c>
      <c r="T786" s="12">
        <f t="shared" si="56"/>
        <v>500.83333333333337</v>
      </c>
    </row>
    <row r="787" spans="3:20" ht="24" x14ac:dyDescent="0.25">
      <c r="C787" s="11">
        <v>781</v>
      </c>
      <c r="D787" s="9" t="s">
        <v>1153</v>
      </c>
      <c r="E787" s="9" t="s">
        <v>11</v>
      </c>
      <c r="F787" s="9">
        <v>10</v>
      </c>
      <c r="G787" s="2"/>
      <c r="H787" s="6"/>
      <c r="I787" s="11" t="s">
        <v>12</v>
      </c>
      <c r="J787" s="12">
        <v>1500</v>
      </c>
      <c r="K787" s="11"/>
      <c r="L787" s="11" t="s">
        <v>2262</v>
      </c>
      <c r="M787" s="11"/>
      <c r="N787" s="11"/>
      <c r="O787" s="12">
        <f t="shared" si="54"/>
        <v>1500</v>
      </c>
      <c r="P787" s="12">
        <f t="shared" si="55"/>
        <v>15000</v>
      </c>
      <c r="Q787" s="51">
        <v>0.2</v>
      </c>
      <c r="R787" s="52">
        <v>0.14699999999999999</v>
      </c>
      <c r="S787" s="53">
        <f t="shared" si="57"/>
        <v>10236</v>
      </c>
      <c r="T787" s="12">
        <f t="shared" si="56"/>
        <v>8530</v>
      </c>
    </row>
    <row r="788" spans="3:20" ht="24" x14ac:dyDescent="0.25">
      <c r="C788" s="11">
        <v>782</v>
      </c>
      <c r="D788" s="9" t="s">
        <v>1154</v>
      </c>
      <c r="E788" s="9" t="s">
        <v>11</v>
      </c>
      <c r="F788" s="9">
        <v>5</v>
      </c>
      <c r="G788" s="2"/>
      <c r="H788" s="6"/>
      <c r="I788" s="11" t="s">
        <v>12</v>
      </c>
      <c r="J788" s="12">
        <v>700</v>
      </c>
      <c r="K788" s="11"/>
      <c r="L788" s="11" t="s">
        <v>2263</v>
      </c>
      <c r="M788" s="11"/>
      <c r="N788" s="11"/>
      <c r="O788" s="12">
        <f t="shared" si="54"/>
        <v>700</v>
      </c>
      <c r="P788" s="12">
        <f t="shared" si="55"/>
        <v>3500</v>
      </c>
      <c r="Q788" s="51">
        <v>0.2</v>
      </c>
      <c r="R788" s="52">
        <v>0.14699999999999999</v>
      </c>
      <c r="S788" s="53">
        <f t="shared" si="57"/>
        <v>2388</v>
      </c>
      <c r="T788" s="12">
        <f t="shared" si="56"/>
        <v>1990</v>
      </c>
    </row>
    <row r="789" spans="3:20" x14ac:dyDescent="0.25">
      <c r="C789" s="11">
        <v>783</v>
      </c>
      <c r="D789" s="9" t="s">
        <v>1155</v>
      </c>
      <c r="E789" s="9" t="s">
        <v>17</v>
      </c>
      <c r="F789" s="9">
        <v>500</v>
      </c>
      <c r="G789" s="2"/>
      <c r="H789" s="6"/>
      <c r="I789" s="11" t="s">
        <v>12</v>
      </c>
      <c r="J789" s="12">
        <v>0.1</v>
      </c>
      <c r="K789" s="11"/>
      <c r="L789" s="11" t="s">
        <v>2264</v>
      </c>
      <c r="M789" s="11"/>
      <c r="N789" s="11"/>
      <c r="O789" s="12">
        <f t="shared" si="54"/>
        <v>0.1</v>
      </c>
      <c r="P789" s="12">
        <f t="shared" si="55"/>
        <v>50</v>
      </c>
      <c r="Q789" s="51">
        <v>0.2</v>
      </c>
      <c r="R789" s="52">
        <v>0.14699999999999999</v>
      </c>
      <c r="S789" s="53">
        <f t="shared" si="57"/>
        <v>34</v>
      </c>
      <c r="T789" s="12">
        <f t="shared" si="56"/>
        <v>28.333333333333336</v>
      </c>
    </row>
    <row r="790" spans="3:20" x14ac:dyDescent="0.25">
      <c r="C790" s="11">
        <v>784</v>
      </c>
      <c r="D790" s="9" t="s">
        <v>1156</v>
      </c>
      <c r="E790" s="9" t="s">
        <v>17</v>
      </c>
      <c r="F790" s="9">
        <v>3000</v>
      </c>
      <c r="G790" s="2"/>
      <c r="H790" s="6"/>
      <c r="I790" s="11" t="s">
        <v>12</v>
      </c>
      <c r="J790" s="12">
        <v>1</v>
      </c>
      <c r="K790" s="11"/>
      <c r="L790" s="11" t="s">
        <v>2265</v>
      </c>
      <c r="M790" s="11"/>
      <c r="N790" s="11"/>
      <c r="O790" s="12">
        <f t="shared" si="54"/>
        <v>1</v>
      </c>
      <c r="P790" s="12">
        <f t="shared" si="55"/>
        <v>3000</v>
      </c>
      <c r="Q790" s="51">
        <v>0.2</v>
      </c>
      <c r="R790" s="52">
        <v>0.14699999999999999</v>
      </c>
      <c r="S790" s="53">
        <f t="shared" si="57"/>
        <v>2047</v>
      </c>
      <c r="T790" s="12">
        <f t="shared" si="56"/>
        <v>1705.8333333333335</v>
      </c>
    </row>
    <row r="791" spans="3:20" x14ac:dyDescent="0.25">
      <c r="C791" s="11">
        <v>785</v>
      </c>
      <c r="D791" s="9" t="s">
        <v>1157</v>
      </c>
      <c r="E791" s="9" t="s">
        <v>17</v>
      </c>
      <c r="F791" s="9">
        <v>40</v>
      </c>
      <c r="G791" s="2"/>
      <c r="H791" s="6"/>
      <c r="I791" s="11" t="s">
        <v>12</v>
      </c>
      <c r="J791" s="12">
        <v>2.66</v>
      </c>
      <c r="K791" s="11"/>
      <c r="L791" s="11" t="s">
        <v>2266</v>
      </c>
      <c r="M791" s="11"/>
      <c r="N791" s="11"/>
      <c r="O791" s="12">
        <f t="shared" si="54"/>
        <v>2.66</v>
      </c>
      <c r="P791" s="12">
        <f t="shared" si="55"/>
        <v>106.4</v>
      </c>
      <c r="Q791" s="51">
        <v>0.2</v>
      </c>
      <c r="R791" s="52">
        <v>0.14699999999999999</v>
      </c>
      <c r="S791" s="53">
        <f t="shared" si="57"/>
        <v>73</v>
      </c>
      <c r="T791" s="12">
        <f t="shared" si="56"/>
        <v>60.833333333333336</v>
      </c>
    </row>
    <row r="792" spans="3:20" ht="60" x14ac:dyDescent="0.25">
      <c r="C792" s="11">
        <v>786</v>
      </c>
      <c r="D792" s="9" t="s">
        <v>1158</v>
      </c>
      <c r="E792" s="9" t="s">
        <v>17</v>
      </c>
      <c r="F792" s="9">
        <v>1000</v>
      </c>
      <c r="G792" s="2"/>
      <c r="H792" s="6"/>
      <c r="I792" s="11" t="s">
        <v>12</v>
      </c>
      <c r="J792" s="12">
        <v>1.8</v>
      </c>
      <c r="K792" s="11"/>
      <c r="L792" s="11" t="s">
        <v>2267</v>
      </c>
      <c r="M792" s="11"/>
      <c r="N792" s="11"/>
      <c r="O792" s="12">
        <f t="shared" si="54"/>
        <v>1.8</v>
      </c>
      <c r="P792" s="12">
        <f t="shared" si="55"/>
        <v>1800</v>
      </c>
      <c r="Q792" s="51">
        <v>0.2</v>
      </c>
      <c r="R792" s="52">
        <v>0.14699999999999999</v>
      </c>
      <c r="S792" s="53">
        <f t="shared" si="57"/>
        <v>1228</v>
      </c>
      <c r="T792" s="12">
        <f t="shared" si="56"/>
        <v>1023.3333333333334</v>
      </c>
    </row>
    <row r="793" spans="3:20" x14ac:dyDescent="0.25">
      <c r="C793" s="11">
        <v>787</v>
      </c>
      <c r="D793" s="9" t="s">
        <v>1159</v>
      </c>
      <c r="E793" s="9" t="s">
        <v>17</v>
      </c>
      <c r="F793" s="9">
        <v>15000</v>
      </c>
      <c r="G793" s="2"/>
      <c r="H793" s="6"/>
      <c r="I793" s="11" t="s">
        <v>12</v>
      </c>
      <c r="J793" s="12">
        <v>1</v>
      </c>
      <c r="K793" s="11"/>
      <c r="L793" s="11" t="s">
        <v>2265</v>
      </c>
      <c r="M793" s="11"/>
      <c r="N793" s="11"/>
      <c r="O793" s="12">
        <f t="shared" si="54"/>
        <v>1</v>
      </c>
      <c r="P793" s="12">
        <f t="shared" si="55"/>
        <v>15000</v>
      </c>
      <c r="Q793" s="51">
        <v>0.2</v>
      </c>
      <c r="R793" s="52">
        <v>0.14699999999999999</v>
      </c>
      <c r="S793" s="53">
        <f t="shared" si="57"/>
        <v>10236</v>
      </c>
      <c r="T793" s="12">
        <f t="shared" si="56"/>
        <v>8530</v>
      </c>
    </row>
    <row r="794" spans="3:20" ht="36" x14ac:dyDescent="0.25">
      <c r="C794" s="11">
        <v>788</v>
      </c>
      <c r="D794" s="9" t="s">
        <v>1160</v>
      </c>
      <c r="E794" s="9" t="s">
        <v>17</v>
      </c>
      <c r="F794" s="9">
        <v>5</v>
      </c>
      <c r="G794" s="2"/>
      <c r="H794" s="6"/>
      <c r="I794" s="11" t="s">
        <v>12</v>
      </c>
      <c r="J794" s="12">
        <f>680/2.2</f>
        <v>309.09090909090907</v>
      </c>
      <c r="K794" s="11"/>
      <c r="L794" s="11" t="s">
        <v>2268</v>
      </c>
      <c r="M794" s="11"/>
      <c r="N794" s="11"/>
      <c r="O794" s="12">
        <f t="shared" si="54"/>
        <v>309.09090909090907</v>
      </c>
      <c r="P794" s="12">
        <f t="shared" si="55"/>
        <v>1545.4545454545453</v>
      </c>
      <c r="Q794" s="51">
        <v>0.2</v>
      </c>
      <c r="R794" s="52">
        <v>0.14699999999999999</v>
      </c>
      <c r="S794" s="53">
        <f t="shared" si="57"/>
        <v>1055</v>
      </c>
      <c r="T794" s="12">
        <f t="shared" si="56"/>
        <v>879.16666666666674</v>
      </c>
    </row>
    <row r="795" spans="3:20" ht="48" x14ac:dyDescent="0.25">
      <c r="C795" s="11">
        <v>789</v>
      </c>
      <c r="D795" s="9" t="s">
        <v>1161</v>
      </c>
      <c r="E795" s="9" t="s">
        <v>17</v>
      </c>
      <c r="F795" s="9">
        <v>12</v>
      </c>
      <c r="G795" s="2"/>
      <c r="H795" s="6"/>
      <c r="I795" s="11" t="s">
        <v>12</v>
      </c>
      <c r="J795" s="12">
        <v>447</v>
      </c>
      <c r="K795" s="11"/>
      <c r="L795" s="11" t="s">
        <v>2269</v>
      </c>
      <c r="M795" s="11"/>
      <c r="N795" s="11"/>
      <c r="O795" s="12">
        <f t="shared" si="54"/>
        <v>447</v>
      </c>
      <c r="P795" s="12">
        <f t="shared" si="55"/>
        <v>5364</v>
      </c>
      <c r="Q795" s="51">
        <v>0.2</v>
      </c>
      <c r="R795" s="52">
        <v>0.14699999999999999</v>
      </c>
      <c r="S795" s="53">
        <f t="shared" si="57"/>
        <v>3660</v>
      </c>
      <c r="T795" s="12">
        <f t="shared" si="56"/>
        <v>3050</v>
      </c>
    </row>
    <row r="796" spans="3:20" x14ac:dyDescent="0.25">
      <c r="C796" s="11">
        <v>790</v>
      </c>
      <c r="D796" s="9" t="s">
        <v>1162</v>
      </c>
      <c r="E796" s="9" t="s">
        <v>17</v>
      </c>
      <c r="F796" s="9">
        <v>6</v>
      </c>
      <c r="G796" s="2"/>
      <c r="H796" s="6"/>
      <c r="I796" s="11" t="s">
        <v>12</v>
      </c>
      <c r="J796" s="12">
        <v>1421</v>
      </c>
      <c r="K796" s="11"/>
      <c r="L796" s="11" t="s">
        <v>2270</v>
      </c>
      <c r="M796" s="11"/>
      <c r="N796" s="11"/>
      <c r="O796" s="12">
        <f t="shared" si="54"/>
        <v>1421</v>
      </c>
      <c r="P796" s="12">
        <f t="shared" si="55"/>
        <v>8526</v>
      </c>
      <c r="Q796" s="51">
        <v>0.2</v>
      </c>
      <c r="R796" s="52">
        <v>0.14699999999999999</v>
      </c>
      <c r="S796" s="53">
        <f t="shared" si="57"/>
        <v>5818</v>
      </c>
      <c r="T796" s="12">
        <f t="shared" si="56"/>
        <v>4848.3333333333339</v>
      </c>
    </row>
    <row r="797" spans="3:20" x14ac:dyDescent="0.25">
      <c r="C797" s="11">
        <v>791</v>
      </c>
      <c r="D797" s="7" t="s">
        <v>1163</v>
      </c>
      <c r="E797" s="9" t="s">
        <v>17</v>
      </c>
      <c r="F797" s="9">
        <v>3</v>
      </c>
      <c r="G797" s="1">
        <v>44594</v>
      </c>
      <c r="H797" s="6">
        <v>5240</v>
      </c>
      <c r="I797" s="11" t="s">
        <v>12</v>
      </c>
      <c r="J797" s="12"/>
      <c r="K797" s="12"/>
      <c r="L797" s="11"/>
      <c r="M797" s="11">
        <v>2022</v>
      </c>
      <c r="N797" s="11">
        <v>0.97</v>
      </c>
      <c r="O797" s="11"/>
      <c r="P797" s="12">
        <f>H797*N797*1.2</f>
        <v>6099.36</v>
      </c>
      <c r="Q797" s="51">
        <v>0.2</v>
      </c>
      <c r="R797" s="52">
        <v>0.14699999999999999</v>
      </c>
      <c r="S797" s="53">
        <f t="shared" si="57"/>
        <v>4162</v>
      </c>
      <c r="T797" s="12">
        <f t="shared" si="56"/>
        <v>3468.3333333333335</v>
      </c>
    </row>
    <row r="798" spans="3:20" ht="24" x14ac:dyDescent="0.25">
      <c r="C798" s="11">
        <v>792</v>
      </c>
      <c r="D798" s="7" t="s">
        <v>1164</v>
      </c>
      <c r="E798" s="9" t="s">
        <v>17</v>
      </c>
      <c r="F798" s="9">
        <v>6</v>
      </c>
      <c r="G798" s="2"/>
      <c r="H798" s="6"/>
      <c r="I798" s="11" t="s">
        <v>12</v>
      </c>
      <c r="J798" s="12">
        <v>4384.8</v>
      </c>
      <c r="K798" s="11"/>
      <c r="L798" s="11" t="s">
        <v>2271</v>
      </c>
      <c r="M798" s="11"/>
      <c r="N798" s="11"/>
      <c r="O798" s="12">
        <f t="shared" si="54"/>
        <v>4384.8</v>
      </c>
      <c r="P798" s="12">
        <f t="shared" si="55"/>
        <v>26308.800000000003</v>
      </c>
      <c r="Q798" s="51">
        <v>0.2</v>
      </c>
      <c r="R798" s="52">
        <v>0.14699999999999999</v>
      </c>
      <c r="S798" s="53">
        <f t="shared" si="57"/>
        <v>17953</v>
      </c>
      <c r="T798" s="12">
        <f t="shared" si="56"/>
        <v>14960.833333333334</v>
      </c>
    </row>
    <row r="799" spans="3:20" ht="60" x14ac:dyDescent="0.25">
      <c r="C799" s="11">
        <v>793</v>
      </c>
      <c r="D799" s="9" t="s">
        <v>1165</v>
      </c>
      <c r="E799" s="9" t="s">
        <v>17</v>
      </c>
      <c r="F799" s="9">
        <v>1</v>
      </c>
      <c r="G799" s="2"/>
      <c r="H799" s="6"/>
      <c r="I799" s="11" t="s">
        <v>12</v>
      </c>
      <c r="J799" s="12">
        <v>6000</v>
      </c>
      <c r="K799" s="11"/>
      <c r="L799" s="11" t="s">
        <v>2272</v>
      </c>
      <c r="M799" s="11"/>
      <c r="N799" s="11"/>
      <c r="O799" s="12">
        <f t="shared" si="54"/>
        <v>6000</v>
      </c>
      <c r="P799" s="12">
        <f t="shared" si="55"/>
        <v>6000</v>
      </c>
      <c r="Q799" s="51">
        <v>0.2</v>
      </c>
      <c r="R799" s="52">
        <v>0.14699999999999999</v>
      </c>
      <c r="S799" s="53">
        <f t="shared" si="57"/>
        <v>4094</v>
      </c>
      <c r="T799" s="12">
        <f t="shared" si="56"/>
        <v>3411.666666666667</v>
      </c>
    </row>
    <row r="800" spans="3:20" x14ac:dyDescent="0.25">
      <c r="C800" s="11">
        <v>794</v>
      </c>
      <c r="D800" s="9" t="s">
        <v>1166</v>
      </c>
      <c r="E800" s="9" t="s">
        <v>17</v>
      </c>
      <c r="F800" s="9">
        <v>1</v>
      </c>
      <c r="G800" s="2"/>
      <c r="H800" s="6"/>
      <c r="I800" s="11" t="s">
        <v>12</v>
      </c>
      <c r="J800" s="12">
        <v>48500</v>
      </c>
      <c r="K800" s="11"/>
      <c r="L800" s="11" t="s">
        <v>2273</v>
      </c>
      <c r="M800" s="11"/>
      <c r="N800" s="11"/>
      <c r="O800" s="12">
        <f t="shared" si="54"/>
        <v>48500</v>
      </c>
      <c r="P800" s="12">
        <f t="shared" si="55"/>
        <v>48500</v>
      </c>
      <c r="Q800" s="51">
        <v>0.2</v>
      </c>
      <c r="R800" s="52">
        <v>0.14699999999999999</v>
      </c>
      <c r="S800" s="53">
        <f t="shared" si="57"/>
        <v>33096</v>
      </c>
      <c r="T800" s="12">
        <f t="shared" si="56"/>
        <v>27580</v>
      </c>
    </row>
    <row r="801" spans="3:20" ht="24" x14ac:dyDescent="0.25">
      <c r="C801" s="11">
        <v>795</v>
      </c>
      <c r="D801" s="9" t="s">
        <v>1167</v>
      </c>
      <c r="E801" s="9" t="s">
        <v>17</v>
      </c>
      <c r="F801" s="9">
        <v>1</v>
      </c>
      <c r="G801" s="2"/>
      <c r="H801" s="6"/>
      <c r="I801" s="11" t="s">
        <v>12</v>
      </c>
      <c r="J801" s="12">
        <v>272998</v>
      </c>
      <c r="K801" s="11"/>
      <c r="L801" s="11" t="s">
        <v>2274</v>
      </c>
      <c r="M801" s="11"/>
      <c r="N801" s="11"/>
      <c r="O801" s="12">
        <f t="shared" si="54"/>
        <v>272998</v>
      </c>
      <c r="P801" s="12">
        <f t="shared" si="55"/>
        <v>272998</v>
      </c>
      <c r="Q801" s="51">
        <v>0.2</v>
      </c>
      <c r="R801" s="52">
        <v>0.14699999999999999</v>
      </c>
      <c r="S801" s="53">
        <f t="shared" si="57"/>
        <v>186294</v>
      </c>
      <c r="T801" s="12">
        <f t="shared" si="56"/>
        <v>155245</v>
      </c>
    </row>
    <row r="802" spans="3:20" ht="24" x14ac:dyDescent="0.25">
      <c r="C802" s="11">
        <v>796</v>
      </c>
      <c r="D802" s="7" t="s">
        <v>1168</v>
      </c>
      <c r="E802" s="9" t="s">
        <v>17</v>
      </c>
      <c r="F802" s="9">
        <v>1</v>
      </c>
      <c r="G802" s="2"/>
      <c r="H802" s="6"/>
      <c r="I802" s="11" t="s">
        <v>12</v>
      </c>
      <c r="J802" s="12">
        <v>272998</v>
      </c>
      <c r="K802" s="11"/>
      <c r="L802" s="11" t="s">
        <v>2274</v>
      </c>
      <c r="M802" s="11"/>
      <c r="N802" s="11"/>
      <c r="O802" s="12">
        <f t="shared" si="54"/>
        <v>272998</v>
      </c>
      <c r="P802" s="12">
        <f t="shared" si="55"/>
        <v>272998</v>
      </c>
      <c r="Q802" s="51">
        <v>0.2</v>
      </c>
      <c r="R802" s="52">
        <v>0.14699999999999999</v>
      </c>
      <c r="S802" s="53">
        <f t="shared" si="57"/>
        <v>186294</v>
      </c>
      <c r="T802" s="12">
        <f t="shared" si="56"/>
        <v>155245</v>
      </c>
    </row>
    <row r="803" spans="3:20" ht="24" x14ac:dyDescent="0.25">
      <c r="C803" s="11">
        <v>797</v>
      </c>
      <c r="D803" s="9" t="s">
        <v>1169</v>
      </c>
      <c r="E803" s="9" t="s">
        <v>17</v>
      </c>
      <c r="F803" s="9">
        <v>1</v>
      </c>
      <c r="G803" s="2"/>
      <c r="H803" s="6"/>
      <c r="I803" s="11" t="s">
        <v>12</v>
      </c>
      <c r="J803" s="12">
        <v>700000</v>
      </c>
      <c r="K803" s="11"/>
      <c r="L803" s="11" t="s">
        <v>2275</v>
      </c>
      <c r="M803" s="11"/>
      <c r="N803" s="11"/>
      <c r="O803" s="12">
        <f t="shared" si="54"/>
        <v>700000</v>
      </c>
      <c r="P803" s="12">
        <f t="shared" si="55"/>
        <v>700000</v>
      </c>
      <c r="Q803" s="51">
        <v>0.2</v>
      </c>
      <c r="R803" s="52">
        <v>0.14699999999999999</v>
      </c>
      <c r="S803" s="53">
        <f t="shared" si="57"/>
        <v>477680</v>
      </c>
      <c r="T803" s="12">
        <f t="shared" si="56"/>
        <v>398066.66666666669</v>
      </c>
    </row>
    <row r="804" spans="3:20" x14ac:dyDescent="0.25">
      <c r="C804" s="11">
        <v>798</v>
      </c>
      <c r="D804" s="9" t="s">
        <v>1170</v>
      </c>
      <c r="E804" s="9" t="s">
        <v>17</v>
      </c>
      <c r="F804" s="9">
        <v>1</v>
      </c>
      <c r="G804" s="2"/>
      <c r="H804" s="6"/>
      <c r="I804" s="11" t="s">
        <v>12</v>
      </c>
      <c r="J804" s="12">
        <v>900</v>
      </c>
      <c r="K804" s="11"/>
      <c r="L804" s="11" t="s">
        <v>2276</v>
      </c>
      <c r="M804" s="11"/>
      <c r="N804" s="11"/>
      <c r="O804" s="12">
        <f t="shared" si="54"/>
        <v>900</v>
      </c>
      <c r="P804" s="12">
        <f t="shared" si="55"/>
        <v>900</v>
      </c>
      <c r="Q804" s="51">
        <v>0.2</v>
      </c>
      <c r="R804" s="52">
        <v>0.14699999999999999</v>
      </c>
      <c r="S804" s="53">
        <f t="shared" si="57"/>
        <v>614</v>
      </c>
      <c r="T804" s="12">
        <f t="shared" si="56"/>
        <v>511.66666666666669</v>
      </c>
    </row>
    <row r="805" spans="3:20" ht="36" x14ac:dyDescent="0.25">
      <c r="C805" s="11">
        <v>799</v>
      </c>
      <c r="D805" s="9" t="s">
        <v>1171</v>
      </c>
      <c r="E805" s="9" t="s">
        <v>17</v>
      </c>
      <c r="F805" s="9">
        <v>1</v>
      </c>
      <c r="G805" s="2"/>
      <c r="H805" s="6"/>
      <c r="I805" s="11" t="s">
        <v>12</v>
      </c>
      <c r="J805" s="12">
        <v>10400</v>
      </c>
      <c r="K805" s="11"/>
      <c r="L805" s="11" t="s">
        <v>2277</v>
      </c>
      <c r="M805" s="11"/>
      <c r="N805" s="11"/>
      <c r="O805" s="12">
        <f t="shared" si="54"/>
        <v>10400</v>
      </c>
      <c r="P805" s="12">
        <f t="shared" si="55"/>
        <v>10400</v>
      </c>
      <c r="Q805" s="51">
        <v>0.2</v>
      </c>
      <c r="R805" s="52">
        <v>0.14699999999999999</v>
      </c>
      <c r="S805" s="53">
        <f t="shared" si="57"/>
        <v>7097</v>
      </c>
      <c r="T805" s="12">
        <f t="shared" si="56"/>
        <v>5914.166666666667</v>
      </c>
    </row>
    <row r="806" spans="3:20" x14ac:dyDescent="0.25">
      <c r="C806" s="11">
        <v>800</v>
      </c>
      <c r="D806" s="7" t="s">
        <v>1172</v>
      </c>
      <c r="E806" s="9" t="s">
        <v>17</v>
      </c>
      <c r="F806" s="9">
        <v>3</v>
      </c>
      <c r="G806" s="1">
        <v>43578</v>
      </c>
      <c r="H806" s="6">
        <v>833</v>
      </c>
      <c r="I806" s="11" t="s">
        <v>12</v>
      </c>
      <c r="J806" s="12"/>
      <c r="K806" s="12"/>
      <c r="L806" s="11"/>
      <c r="M806" s="11">
        <v>2019</v>
      </c>
      <c r="N806" s="11">
        <f>N510</f>
        <v>1.23</v>
      </c>
      <c r="O806" s="11"/>
      <c r="P806" s="12">
        <f>H806*N806*1.2</f>
        <v>1229.5079999999998</v>
      </c>
      <c r="Q806" s="51">
        <v>0.2</v>
      </c>
      <c r="R806" s="52">
        <v>0.14699999999999999</v>
      </c>
      <c r="S806" s="53">
        <f t="shared" si="57"/>
        <v>839</v>
      </c>
      <c r="T806" s="12">
        <f t="shared" si="56"/>
        <v>699.16666666666674</v>
      </c>
    </row>
    <row r="807" spans="3:20" x14ac:dyDescent="0.25">
      <c r="C807" s="11">
        <v>801</v>
      </c>
      <c r="D807" s="9" t="s">
        <v>1173</v>
      </c>
      <c r="E807" s="9" t="s">
        <v>17</v>
      </c>
      <c r="F807" s="9">
        <v>2</v>
      </c>
      <c r="G807" s="2"/>
      <c r="H807" s="6"/>
      <c r="I807" s="11" t="s">
        <v>12</v>
      </c>
      <c r="J807" s="12">
        <v>1714</v>
      </c>
      <c r="K807" s="11"/>
      <c r="L807" s="11" t="s">
        <v>2278</v>
      </c>
      <c r="M807" s="11"/>
      <c r="N807" s="11"/>
      <c r="O807" s="12">
        <f t="shared" si="54"/>
        <v>1714</v>
      </c>
      <c r="P807" s="12">
        <f t="shared" si="55"/>
        <v>3428</v>
      </c>
      <c r="Q807" s="51">
        <v>0.2</v>
      </c>
      <c r="R807" s="52">
        <v>0.14699999999999999</v>
      </c>
      <c r="S807" s="53">
        <f t="shared" si="57"/>
        <v>2339</v>
      </c>
      <c r="T807" s="12">
        <f t="shared" si="56"/>
        <v>1949.1666666666667</v>
      </c>
    </row>
    <row r="808" spans="3:20" x14ac:dyDescent="0.25">
      <c r="C808" s="11">
        <v>802</v>
      </c>
      <c r="D808" s="9" t="s">
        <v>1174</v>
      </c>
      <c r="E808" s="9" t="s">
        <v>17</v>
      </c>
      <c r="F808" s="9">
        <v>4</v>
      </c>
      <c r="G808" s="2"/>
      <c r="H808" s="6"/>
      <c r="I808" s="11" t="s">
        <v>12</v>
      </c>
      <c r="J808" s="12">
        <f>7.7*94.8076</f>
        <v>730.01851999999997</v>
      </c>
      <c r="K808" s="11"/>
      <c r="L808" s="11" t="s">
        <v>2279</v>
      </c>
      <c r="M808" s="11"/>
      <c r="N808" s="11"/>
      <c r="O808" s="12">
        <f t="shared" si="54"/>
        <v>730.01851999999997</v>
      </c>
      <c r="P808" s="12">
        <f t="shared" si="55"/>
        <v>2920.0740799999999</v>
      </c>
      <c r="Q808" s="51">
        <v>0.2</v>
      </c>
      <c r="R808" s="52">
        <v>0.14699999999999999</v>
      </c>
      <c r="S808" s="53">
        <f t="shared" si="57"/>
        <v>1993</v>
      </c>
      <c r="T808" s="12">
        <f t="shared" si="56"/>
        <v>1660.8333333333335</v>
      </c>
    </row>
    <row r="809" spans="3:20" x14ac:dyDescent="0.25">
      <c r="C809" s="11">
        <v>803</v>
      </c>
      <c r="D809" s="7" t="s">
        <v>1175</v>
      </c>
      <c r="E809" s="9" t="s">
        <v>17</v>
      </c>
      <c r="F809" s="9">
        <v>1</v>
      </c>
      <c r="G809" s="2"/>
      <c r="H809" s="6"/>
      <c r="I809" s="11" t="s">
        <v>12</v>
      </c>
      <c r="J809" s="12">
        <f>7.7*94.8076</f>
        <v>730.01851999999997</v>
      </c>
      <c r="K809" s="11"/>
      <c r="L809" s="11" t="s">
        <v>2279</v>
      </c>
      <c r="M809" s="11"/>
      <c r="N809" s="11"/>
      <c r="O809" s="12">
        <f t="shared" si="54"/>
        <v>730.01851999999997</v>
      </c>
      <c r="P809" s="12">
        <f t="shared" si="55"/>
        <v>730.01851999999997</v>
      </c>
      <c r="Q809" s="51">
        <v>0.2</v>
      </c>
      <c r="R809" s="52">
        <v>0.14699999999999999</v>
      </c>
      <c r="S809" s="53">
        <f t="shared" si="57"/>
        <v>498</v>
      </c>
      <c r="T809" s="12">
        <f t="shared" si="56"/>
        <v>415</v>
      </c>
    </row>
    <row r="810" spans="3:20" ht="36" x14ac:dyDescent="0.25">
      <c r="C810" s="11">
        <v>804</v>
      </c>
      <c r="D810" s="9" t="s">
        <v>1176</v>
      </c>
      <c r="E810" s="9" t="s">
        <v>17</v>
      </c>
      <c r="F810" s="9">
        <v>19</v>
      </c>
      <c r="G810" s="2"/>
      <c r="H810" s="6"/>
      <c r="I810" s="11" t="s">
        <v>12</v>
      </c>
      <c r="J810" s="12">
        <v>31899</v>
      </c>
      <c r="K810" s="11"/>
      <c r="L810" s="11" t="s">
        <v>2280</v>
      </c>
      <c r="M810" s="11"/>
      <c r="N810" s="11"/>
      <c r="O810" s="12">
        <f t="shared" si="54"/>
        <v>31899</v>
      </c>
      <c r="P810" s="12">
        <f t="shared" si="55"/>
        <v>606081</v>
      </c>
      <c r="Q810" s="51">
        <v>0.2</v>
      </c>
      <c r="R810" s="52">
        <v>0.14699999999999999</v>
      </c>
      <c r="S810" s="53">
        <f t="shared" si="57"/>
        <v>413590</v>
      </c>
      <c r="T810" s="12">
        <f t="shared" si="56"/>
        <v>344658.33333333337</v>
      </c>
    </row>
    <row r="811" spans="3:20" x14ac:dyDescent="0.25">
      <c r="C811" s="11">
        <v>805</v>
      </c>
      <c r="D811" s="9" t="s">
        <v>1177</v>
      </c>
      <c r="E811" s="9" t="s">
        <v>17</v>
      </c>
      <c r="F811" s="9">
        <v>4</v>
      </c>
      <c r="G811" s="2"/>
      <c r="H811" s="6"/>
      <c r="I811" s="11" t="s">
        <v>12</v>
      </c>
      <c r="J811" s="12">
        <v>900</v>
      </c>
      <c r="K811" s="11"/>
      <c r="L811" s="11" t="s">
        <v>2281</v>
      </c>
      <c r="M811" s="11"/>
      <c r="N811" s="11"/>
      <c r="O811" s="12">
        <f t="shared" si="54"/>
        <v>900</v>
      </c>
      <c r="P811" s="12">
        <f t="shared" si="55"/>
        <v>3600</v>
      </c>
      <c r="Q811" s="51">
        <v>0.2</v>
      </c>
      <c r="R811" s="52">
        <v>0.14699999999999999</v>
      </c>
      <c r="S811" s="53">
        <f t="shared" si="57"/>
        <v>2457</v>
      </c>
      <c r="T811" s="12">
        <f t="shared" si="56"/>
        <v>2047.5</v>
      </c>
    </row>
    <row r="812" spans="3:20" ht="24" x14ac:dyDescent="0.25">
      <c r="C812" s="11">
        <v>806</v>
      </c>
      <c r="D812" s="9" t="s">
        <v>1178</v>
      </c>
      <c r="E812" s="9" t="s">
        <v>17</v>
      </c>
      <c r="F812" s="9">
        <v>200</v>
      </c>
      <c r="G812" s="2"/>
      <c r="H812" s="6"/>
      <c r="I812" s="11" t="s">
        <v>12</v>
      </c>
      <c r="J812" s="12">
        <v>7836</v>
      </c>
      <c r="K812" s="11"/>
      <c r="L812" s="11" t="s">
        <v>2282</v>
      </c>
      <c r="M812" s="11"/>
      <c r="N812" s="11"/>
      <c r="O812" s="12">
        <f t="shared" si="54"/>
        <v>7836</v>
      </c>
      <c r="P812" s="12">
        <f t="shared" si="55"/>
        <v>1567200</v>
      </c>
      <c r="Q812" s="51">
        <v>0.2</v>
      </c>
      <c r="R812" s="52">
        <v>0.14699999999999999</v>
      </c>
      <c r="S812" s="53">
        <f t="shared" si="57"/>
        <v>1069457</v>
      </c>
      <c r="T812" s="12">
        <f t="shared" si="56"/>
        <v>891214.16666666674</v>
      </c>
    </row>
    <row r="813" spans="3:20" x14ac:dyDescent="0.25">
      <c r="C813" s="11">
        <v>807</v>
      </c>
      <c r="D813" s="9" t="s">
        <v>1179</v>
      </c>
      <c r="E813" s="9" t="s">
        <v>17</v>
      </c>
      <c r="F813" s="9">
        <v>2</v>
      </c>
      <c r="G813" s="2"/>
      <c r="H813" s="6"/>
      <c r="I813" s="11" t="s">
        <v>12</v>
      </c>
      <c r="J813" s="12">
        <v>140</v>
      </c>
      <c r="K813" s="11"/>
      <c r="L813" s="11" t="s">
        <v>2283</v>
      </c>
      <c r="M813" s="11"/>
      <c r="N813" s="11"/>
      <c r="O813" s="12">
        <f t="shared" si="54"/>
        <v>140</v>
      </c>
      <c r="P813" s="12">
        <f t="shared" si="55"/>
        <v>280</v>
      </c>
      <c r="Q813" s="51">
        <v>0.2</v>
      </c>
      <c r="R813" s="52">
        <v>0.14699999999999999</v>
      </c>
      <c r="S813" s="53">
        <f t="shared" si="57"/>
        <v>191</v>
      </c>
      <c r="T813" s="12">
        <f t="shared" si="56"/>
        <v>159.16666666666669</v>
      </c>
    </row>
    <row r="814" spans="3:20" x14ac:dyDescent="0.25">
      <c r="C814" s="11">
        <v>808</v>
      </c>
      <c r="D814" s="9" t="s">
        <v>1180</v>
      </c>
      <c r="E814" s="9" t="s">
        <v>17</v>
      </c>
      <c r="F814" s="9">
        <v>10</v>
      </c>
      <c r="G814" s="2"/>
      <c r="H814" s="6"/>
      <c r="I814" s="11" t="s">
        <v>12</v>
      </c>
      <c r="J814" s="12">
        <v>140</v>
      </c>
      <c r="K814" s="11"/>
      <c r="L814" s="11" t="s">
        <v>2283</v>
      </c>
      <c r="M814" s="11"/>
      <c r="N814" s="11"/>
      <c r="O814" s="12">
        <f t="shared" si="54"/>
        <v>140</v>
      </c>
      <c r="P814" s="12">
        <f t="shared" si="55"/>
        <v>1400</v>
      </c>
      <c r="Q814" s="51">
        <v>0.2</v>
      </c>
      <c r="R814" s="52">
        <v>0.14699999999999999</v>
      </c>
      <c r="S814" s="53">
        <f t="shared" si="57"/>
        <v>955</v>
      </c>
      <c r="T814" s="12">
        <f t="shared" si="56"/>
        <v>795.83333333333337</v>
      </c>
    </row>
    <row r="815" spans="3:20" x14ac:dyDescent="0.25">
      <c r="C815" s="11">
        <v>809</v>
      </c>
      <c r="D815" s="9" t="s">
        <v>1181</v>
      </c>
      <c r="E815" s="9" t="s">
        <v>17</v>
      </c>
      <c r="F815" s="9">
        <v>10</v>
      </c>
      <c r="G815" s="2"/>
      <c r="H815" s="6"/>
      <c r="I815" s="11" t="s">
        <v>12</v>
      </c>
      <c r="J815" s="12">
        <v>120</v>
      </c>
      <c r="K815" s="11"/>
      <c r="L815" s="11" t="s">
        <v>2284</v>
      </c>
      <c r="M815" s="11"/>
      <c r="N815" s="11"/>
      <c r="O815" s="12">
        <f t="shared" si="54"/>
        <v>120</v>
      </c>
      <c r="P815" s="12">
        <f t="shared" si="55"/>
        <v>1200</v>
      </c>
      <c r="Q815" s="51">
        <v>0.2</v>
      </c>
      <c r="R815" s="52">
        <v>0.14699999999999999</v>
      </c>
      <c r="S815" s="53">
        <f t="shared" si="57"/>
        <v>819</v>
      </c>
      <c r="T815" s="12">
        <f t="shared" si="56"/>
        <v>682.5</v>
      </c>
    </row>
    <row r="816" spans="3:20" x14ac:dyDescent="0.25">
      <c r="C816" s="11">
        <v>810</v>
      </c>
      <c r="D816" s="9" t="s">
        <v>1182</v>
      </c>
      <c r="E816" s="9" t="s">
        <v>17</v>
      </c>
      <c r="F816" s="9">
        <v>30</v>
      </c>
      <c r="G816" s="2"/>
      <c r="H816" s="6"/>
      <c r="I816" s="11" t="s">
        <v>12</v>
      </c>
      <c r="J816" s="12">
        <v>810</v>
      </c>
      <c r="K816" s="11"/>
      <c r="L816" s="11" t="s">
        <v>2285</v>
      </c>
      <c r="M816" s="11"/>
      <c r="N816" s="11"/>
      <c r="O816" s="12">
        <f t="shared" si="54"/>
        <v>810</v>
      </c>
      <c r="P816" s="12">
        <f t="shared" si="55"/>
        <v>24300</v>
      </c>
      <c r="Q816" s="51">
        <v>0.2</v>
      </c>
      <c r="R816" s="52">
        <v>0.14699999999999999</v>
      </c>
      <c r="S816" s="53">
        <f t="shared" si="57"/>
        <v>16582</v>
      </c>
      <c r="T816" s="12">
        <f t="shared" si="56"/>
        <v>13818.333333333334</v>
      </c>
    </row>
    <row r="817" spans="3:20" ht="24" x14ac:dyDescent="0.25">
      <c r="C817" s="11">
        <v>811</v>
      </c>
      <c r="D817" s="9" t="s">
        <v>1183</v>
      </c>
      <c r="E817" s="9" t="s">
        <v>17</v>
      </c>
      <c r="F817" s="9">
        <v>1</v>
      </c>
      <c r="G817" s="2"/>
      <c r="H817" s="6"/>
      <c r="I817" s="11" t="s">
        <v>12</v>
      </c>
      <c r="J817" s="12">
        <v>2490</v>
      </c>
      <c r="K817" s="11"/>
      <c r="L817" s="11" t="s">
        <v>2286</v>
      </c>
      <c r="M817" s="11"/>
      <c r="N817" s="11"/>
      <c r="O817" s="12">
        <f t="shared" si="54"/>
        <v>2490</v>
      </c>
      <c r="P817" s="12">
        <f t="shared" si="55"/>
        <v>2490</v>
      </c>
      <c r="Q817" s="51">
        <v>0.2</v>
      </c>
      <c r="R817" s="52">
        <v>0.14699999999999999</v>
      </c>
      <c r="S817" s="53">
        <f t="shared" si="57"/>
        <v>1699</v>
      </c>
      <c r="T817" s="12">
        <f t="shared" si="56"/>
        <v>1415.8333333333335</v>
      </c>
    </row>
    <row r="818" spans="3:20" ht="24" x14ac:dyDescent="0.25">
      <c r="C818" s="11">
        <v>812</v>
      </c>
      <c r="D818" s="9" t="s">
        <v>1184</v>
      </c>
      <c r="E818" s="9" t="s">
        <v>17</v>
      </c>
      <c r="F818" s="9">
        <v>12</v>
      </c>
      <c r="G818" s="2"/>
      <c r="H818" s="6"/>
      <c r="I818" s="11" t="s">
        <v>12</v>
      </c>
      <c r="J818" s="12">
        <v>2030</v>
      </c>
      <c r="K818" s="11"/>
      <c r="L818" s="11" t="s">
        <v>2287</v>
      </c>
      <c r="M818" s="11"/>
      <c r="N818" s="11"/>
      <c r="O818" s="12">
        <f t="shared" si="54"/>
        <v>2030</v>
      </c>
      <c r="P818" s="12">
        <f t="shared" si="55"/>
        <v>24360</v>
      </c>
      <c r="Q818" s="51">
        <v>0.2</v>
      </c>
      <c r="R818" s="52">
        <v>0.14699999999999999</v>
      </c>
      <c r="S818" s="53">
        <f t="shared" si="57"/>
        <v>16623</v>
      </c>
      <c r="T818" s="12">
        <f t="shared" si="56"/>
        <v>13852.5</v>
      </c>
    </row>
    <row r="819" spans="3:20" ht="24" x14ac:dyDescent="0.25">
      <c r="C819" s="11">
        <v>813</v>
      </c>
      <c r="D819" s="9" t="s">
        <v>1185</v>
      </c>
      <c r="E819" s="9" t="s">
        <v>17</v>
      </c>
      <c r="F819" s="9">
        <v>8</v>
      </c>
      <c r="G819" s="2"/>
      <c r="H819" s="6"/>
      <c r="I819" s="11" t="s">
        <v>12</v>
      </c>
      <c r="J819" s="12">
        <v>1340</v>
      </c>
      <c r="K819" s="11"/>
      <c r="L819" s="11" t="s">
        <v>2288</v>
      </c>
      <c r="M819" s="11"/>
      <c r="N819" s="11"/>
      <c r="O819" s="12">
        <f t="shared" si="54"/>
        <v>1340</v>
      </c>
      <c r="P819" s="12">
        <f t="shared" si="55"/>
        <v>10720</v>
      </c>
      <c r="Q819" s="51">
        <v>0.2</v>
      </c>
      <c r="R819" s="52">
        <v>0.14699999999999999</v>
      </c>
      <c r="S819" s="53">
        <f t="shared" si="57"/>
        <v>7315</v>
      </c>
      <c r="T819" s="12">
        <f t="shared" si="56"/>
        <v>6095.8333333333339</v>
      </c>
    </row>
    <row r="820" spans="3:20" ht="24" x14ac:dyDescent="0.25">
      <c r="C820" s="11">
        <v>814</v>
      </c>
      <c r="D820" s="9" t="s">
        <v>1186</v>
      </c>
      <c r="E820" s="9" t="s">
        <v>17</v>
      </c>
      <c r="F820" s="9">
        <v>4</v>
      </c>
      <c r="G820" s="2"/>
      <c r="H820" s="6"/>
      <c r="I820" s="11" t="s">
        <v>12</v>
      </c>
      <c r="J820" s="12">
        <v>2212</v>
      </c>
      <c r="K820" s="11"/>
      <c r="L820" s="11" t="s">
        <v>2289</v>
      </c>
      <c r="M820" s="11"/>
      <c r="N820" s="11"/>
      <c r="O820" s="12">
        <f t="shared" si="54"/>
        <v>2212</v>
      </c>
      <c r="P820" s="12">
        <f t="shared" si="55"/>
        <v>8848</v>
      </c>
      <c r="Q820" s="51">
        <v>0.2</v>
      </c>
      <c r="R820" s="52">
        <v>0.14699999999999999</v>
      </c>
      <c r="S820" s="53">
        <f t="shared" si="57"/>
        <v>6038</v>
      </c>
      <c r="T820" s="12">
        <f t="shared" si="56"/>
        <v>5031.666666666667</v>
      </c>
    </row>
    <row r="821" spans="3:20" ht="60" x14ac:dyDescent="0.25">
      <c r="C821" s="11">
        <v>815</v>
      </c>
      <c r="D821" s="9" t="s">
        <v>1187</v>
      </c>
      <c r="E821" s="9" t="s">
        <v>17</v>
      </c>
      <c r="F821" s="9">
        <v>280</v>
      </c>
      <c r="G821" s="2"/>
      <c r="H821" s="6"/>
      <c r="I821" s="11" t="s">
        <v>12</v>
      </c>
      <c r="J821" s="12">
        <v>65</v>
      </c>
      <c r="K821" s="11"/>
      <c r="L821" s="11" t="s">
        <v>2290</v>
      </c>
      <c r="M821" s="11"/>
      <c r="N821" s="11"/>
      <c r="O821" s="12">
        <f t="shared" si="54"/>
        <v>65</v>
      </c>
      <c r="P821" s="12">
        <f t="shared" si="55"/>
        <v>18200</v>
      </c>
      <c r="Q821" s="51">
        <v>0.2</v>
      </c>
      <c r="R821" s="52">
        <v>0.14699999999999999</v>
      </c>
      <c r="S821" s="53">
        <f t="shared" si="57"/>
        <v>12420</v>
      </c>
      <c r="T821" s="12">
        <f t="shared" si="56"/>
        <v>10350</v>
      </c>
    </row>
    <row r="822" spans="3:20" x14ac:dyDescent="0.25">
      <c r="C822" s="11">
        <v>816</v>
      </c>
      <c r="D822" s="9" t="s">
        <v>1188</v>
      </c>
      <c r="E822" s="9" t="s">
        <v>17</v>
      </c>
      <c r="F822" s="9">
        <v>2</v>
      </c>
      <c r="G822" s="2"/>
      <c r="H822" s="6"/>
      <c r="I822" s="11" t="s">
        <v>12</v>
      </c>
      <c r="J822" s="12">
        <v>35430</v>
      </c>
      <c r="K822" s="11"/>
      <c r="L822" s="11" t="s">
        <v>2291</v>
      </c>
      <c r="M822" s="11"/>
      <c r="N822" s="11"/>
      <c r="O822" s="12">
        <f t="shared" si="54"/>
        <v>35430</v>
      </c>
      <c r="P822" s="12">
        <f t="shared" si="55"/>
        <v>70860</v>
      </c>
      <c r="Q822" s="51">
        <v>0.2</v>
      </c>
      <c r="R822" s="52">
        <v>0.14699999999999999</v>
      </c>
      <c r="S822" s="53">
        <f t="shared" si="57"/>
        <v>48355</v>
      </c>
      <c r="T822" s="12">
        <f t="shared" si="56"/>
        <v>40295.833333333336</v>
      </c>
    </row>
    <row r="823" spans="3:20" x14ac:dyDescent="0.25">
      <c r="C823" s="11">
        <v>817</v>
      </c>
      <c r="D823" s="9" t="s">
        <v>1189</v>
      </c>
      <c r="E823" s="9" t="s">
        <v>17</v>
      </c>
      <c r="F823" s="9">
        <v>20</v>
      </c>
      <c r="G823" s="2"/>
      <c r="H823" s="6"/>
      <c r="I823" s="11" t="s">
        <v>12</v>
      </c>
      <c r="J823" s="12">
        <v>58</v>
      </c>
      <c r="K823" s="11"/>
      <c r="L823" s="11" t="s">
        <v>2292</v>
      </c>
      <c r="M823" s="11"/>
      <c r="N823" s="11"/>
      <c r="O823" s="12">
        <f t="shared" si="54"/>
        <v>58</v>
      </c>
      <c r="P823" s="12">
        <f t="shared" si="55"/>
        <v>1160</v>
      </c>
      <c r="Q823" s="51">
        <v>0.2</v>
      </c>
      <c r="R823" s="52">
        <v>0.14699999999999999</v>
      </c>
      <c r="S823" s="53">
        <f t="shared" si="57"/>
        <v>792</v>
      </c>
      <c r="T823" s="12">
        <f t="shared" si="56"/>
        <v>660</v>
      </c>
    </row>
    <row r="824" spans="3:20" ht="24" x14ac:dyDescent="0.25">
      <c r="C824" s="11">
        <v>818</v>
      </c>
      <c r="D824" s="9" t="s">
        <v>1190</v>
      </c>
      <c r="E824" s="9" t="s">
        <v>17</v>
      </c>
      <c r="F824" s="9">
        <v>1000</v>
      </c>
      <c r="G824" s="2"/>
      <c r="H824" s="6"/>
      <c r="I824" s="11" t="s">
        <v>12</v>
      </c>
      <c r="J824" s="12">
        <v>3.18</v>
      </c>
      <c r="K824" s="11"/>
      <c r="L824" s="11" t="s">
        <v>2293</v>
      </c>
      <c r="M824" s="11"/>
      <c r="N824" s="11"/>
      <c r="O824" s="12">
        <f t="shared" si="54"/>
        <v>3.18</v>
      </c>
      <c r="P824" s="12">
        <f t="shared" si="55"/>
        <v>3180</v>
      </c>
      <c r="Q824" s="51">
        <v>0.2</v>
      </c>
      <c r="R824" s="52">
        <v>0.14699999999999999</v>
      </c>
      <c r="S824" s="53">
        <f t="shared" si="57"/>
        <v>2170</v>
      </c>
      <c r="T824" s="12">
        <f t="shared" si="56"/>
        <v>1808.3333333333335</v>
      </c>
    </row>
    <row r="825" spans="3:20" x14ac:dyDescent="0.25">
      <c r="C825" s="11">
        <v>819</v>
      </c>
      <c r="D825" s="9" t="s">
        <v>1191</v>
      </c>
      <c r="E825" s="9" t="s">
        <v>17</v>
      </c>
      <c r="F825" s="9">
        <v>60</v>
      </c>
      <c r="G825" s="2"/>
      <c r="H825" s="6"/>
      <c r="I825" s="11" t="s">
        <v>12</v>
      </c>
      <c r="J825" s="12">
        <v>416</v>
      </c>
      <c r="K825" s="11"/>
      <c r="L825" s="11" t="s">
        <v>2294</v>
      </c>
      <c r="M825" s="11"/>
      <c r="N825" s="11"/>
      <c r="O825" s="12">
        <f t="shared" si="54"/>
        <v>416</v>
      </c>
      <c r="P825" s="12">
        <f t="shared" si="55"/>
        <v>24960</v>
      </c>
      <c r="Q825" s="51">
        <v>0.2</v>
      </c>
      <c r="R825" s="52">
        <v>0.14699999999999999</v>
      </c>
      <c r="S825" s="53">
        <f t="shared" si="57"/>
        <v>17033</v>
      </c>
      <c r="T825" s="12">
        <f t="shared" si="56"/>
        <v>14194.166666666668</v>
      </c>
    </row>
    <row r="826" spans="3:20" x14ac:dyDescent="0.25">
      <c r="C826" s="11">
        <v>820</v>
      </c>
      <c r="D826" s="9" t="s">
        <v>1192</v>
      </c>
      <c r="E826" s="9" t="s">
        <v>17</v>
      </c>
      <c r="F826" s="9">
        <v>1</v>
      </c>
      <c r="G826" s="2"/>
      <c r="H826" s="6"/>
      <c r="I826" s="11" t="s">
        <v>12</v>
      </c>
      <c r="J826" s="12">
        <v>7935</v>
      </c>
      <c r="K826" s="11"/>
      <c r="L826" s="11" t="s">
        <v>2295</v>
      </c>
      <c r="M826" s="11"/>
      <c r="N826" s="11"/>
      <c r="O826" s="12">
        <f t="shared" si="54"/>
        <v>7935</v>
      </c>
      <c r="P826" s="12">
        <f t="shared" si="55"/>
        <v>7935</v>
      </c>
      <c r="Q826" s="51">
        <v>0.2</v>
      </c>
      <c r="R826" s="52">
        <v>0.14699999999999999</v>
      </c>
      <c r="S826" s="53">
        <f t="shared" si="57"/>
        <v>5415</v>
      </c>
      <c r="T826" s="12">
        <f t="shared" si="56"/>
        <v>4512.5</v>
      </c>
    </row>
    <row r="827" spans="3:20" ht="132" x14ac:dyDescent="0.25">
      <c r="C827" s="11">
        <v>821</v>
      </c>
      <c r="D827" s="9" t="s">
        <v>1193</v>
      </c>
      <c r="E827" s="9" t="s">
        <v>17</v>
      </c>
      <c r="F827" s="9">
        <v>2</v>
      </c>
      <c r="G827" s="2"/>
      <c r="H827" s="6"/>
      <c r="I827" s="11" t="s">
        <v>12</v>
      </c>
      <c r="J827" s="12">
        <v>490</v>
      </c>
      <c r="K827" s="11"/>
      <c r="L827" s="11" t="s">
        <v>2296</v>
      </c>
      <c r="M827" s="11"/>
      <c r="N827" s="11"/>
      <c r="O827" s="12">
        <f t="shared" si="54"/>
        <v>490</v>
      </c>
      <c r="P827" s="12">
        <f t="shared" si="55"/>
        <v>980</v>
      </c>
      <c r="Q827" s="51">
        <v>0.2</v>
      </c>
      <c r="R827" s="52">
        <v>0.14699999999999999</v>
      </c>
      <c r="S827" s="53">
        <f t="shared" si="57"/>
        <v>669</v>
      </c>
      <c r="T827" s="12">
        <f t="shared" si="56"/>
        <v>557.5</v>
      </c>
    </row>
    <row r="828" spans="3:20" ht="24" x14ac:dyDescent="0.25">
      <c r="C828" s="11">
        <v>822</v>
      </c>
      <c r="D828" s="9" t="s">
        <v>1194</v>
      </c>
      <c r="E828" s="9" t="s">
        <v>17</v>
      </c>
      <c r="F828" s="9">
        <v>10</v>
      </c>
      <c r="G828" s="2"/>
      <c r="H828" s="6"/>
      <c r="I828" s="11" t="s">
        <v>12</v>
      </c>
      <c r="J828" s="12">
        <v>4475</v>
      </c>
      <c r="K828" s="11"/>
      <c r="L828" s="11" t="s">
        <v>2297</v>
      </c>
      <c r="M828" s="11"/>
      <c r="N828" s="11"/>
      <c r="O828" s="12">
        <f t="shared" si="54"/>
        <v>4475</v>
      </c>
      <c r="P828" s="12">
        <f t="shared" si="55"/>
        <v>44750</v>
      </c>
      <c r="Q828" s="51">
        <v>0.2</v>
      </c>
      <c r="R828" s="52">
        <v>0.14699999999999999</v>
      </c>
      <c r="S828" s="53">
        <f t="shared" si="57"/>
        <v>30537</v>
      </c>
      <c r="T828" s="12">
        <f t="shared" si="56"/>
        <v>25447.5</v>
      </c>
    </row>
    <row r="829" spans="3:20" ht="24" x14ac:dyDescent="0.25">
      <c r="C829" s="11">
        <v>823</v>
      </c>
      <c r="D829" s="9" t="s">
        <v>1195</v>
      </c>
      <c r="E829" s="9" t="s">
        <v>17</v>
      </c>
      <c r="F829" s="9">
        <v>19</v>
      </c>
      <c r="G829" s="2"/>
      <c r="H829" s="6"/>
      <c r="I829" s="11" t="s">
        <v>12</v>
      </c>
      <c r="J829" s="12">
        <v>1153</v>
      </c>
      <c r="K829" s="11"/>
      <c r="L829" s="11" t="s">
        <v>2298</v>
      </c>
      <c r="M829" s="11"/>
      <c r="N829" s="11"/>
      <c r="O829" s="12">
        <f t="shared" si="54"/>
        <v>1153</v>
      </c>
      <c r="P829" s="12">
        <f t="shared" si="55"/>
        <v>21907</v>
      </c>
      <c r="Q829" s="51">
        <v>0.2</v>
      </c>
      <c r="R829" s="52">
        <v>0.14699999999999999</v>
      </c>
      <c r="S829" s="53">
        <f t="shared" si="57"/>
        <v>14949</v>
      </c>
      <c r="T829" s="12">
        <f t="shared" si="56"/>
        <v>12457.5</v>
      </c>
    </row>
    <row r="830" spans="3:20" ht="144" x14ac:dyDescent="0.25">
      <c r="C830" s="11">
        <v>824</v>
      </c>
      <c r="D830" s="9" t="s">
        <v>1196</v>
      </c>
      <c r="E830" s="9" t="s">
        <v>17</v>
      </c>
      <c r="F830" s="9">
        <v>1</v>
      </c>
      <c r="G830" s="2"/>
      <c r="H830" s="6"/>
      <c r="I830" s="11" t="s">
        <v>12</v>
      </c>
      <c r="J830" s="12">
        <v>4303</v>
      </c>
      <c r="K830" s="11"/>
      <c r="L830" s="11" t="s">
        <v>2299</v>
      </c>
      <c r="M830" s="11"/>
      <c r="N830" s="11"/>
      <c r="O830" s="12">
        <f t="shared" si="54"/>
        <v>4303</v>
      </c>
      <c r="P830" s="12">
        <f t="shared" si="55"/>
        <v>4303</v>
      </c>
      <c r="Q830" s="51">
        <v>0.2</v>
      </c>
      <c r="R830" s="52">
        <v>0.14699999999999999</v>
      </c>
      <c r="S830" s="53">
        <f t="shared" si="57"/>
        <v>2936</v>
      </c>
      <c r="T830" s="12">
        <f t="shared" si="56"/>
        <v>2446.666666666667</v>
      </c>
    </row>
    <row r="831" spans="3:20" ht="24" x14ac:dyDescent="0.25">
      <c r="C831" s="11">
        <v>825</v>
      </c>
      <c r="D831" s="9" t="s">
        <v>1197</v>
      </c>
      <c r="E831" s="9" t="s">
        <v>17</v>
      </c>
      <c r="F831" s="9">
        <v>2</v>
      </c>
      <c r="G831" s="2"/>
      <c r="H831" s="6"/>
      <c r="I831" s="11" t="s">
        <v>12</v>
      </c>
      <c r="J831" s="12">
        <v>4224</v>
      </c>
      <c r="K831" s="11"/>
      <c r="L831" s="11" t="s">
        <v>2300</v>
      </c>
      <c r="M831" s="11"/>
      <c r="N831" s="11"/>
      <c r="O831" s="12">
        <f t="shared" si="54"/>
        <v>4224</v>
      </c>
      <c r="P831" s="12">
        <f t="shared" si="55"/>
        <v>8448</v>
      </c>
      <c r="Q831" s="51">
        <v>0.2</v>
      </c>
      <c r="R831" s="52">
        <v>0.14699999999999999</v>
      </c>
      <c r="S831" s="53">
        <f t="shared" si="57"/>
        <v>5765</v>
      </c>
      <c r="T831" s="12">
        <f t="shared" si="56"/>
        <v>4804.166666666667</v>
      </c>
    </row>
    <row r="832" spans="3:20" x14ac:dyDescent="0.25">
      <c r="C832" s="11">
        <v>826</v>
      </c>
      <c r="D832" s="9" t="s">
        <v>1198</v>
      </c>
      <c r="E832" s="9" t="s">
        <v>17</v>
      </c>
      <c r="F832" s="9">
        <v>2</v>
      </c>
      <c r="G832" s="2"/>
      <c r="H832" s="6"/>
      <c r="I832" s="11" t="s">
        <v>12</v>
      </c>
      <c r="J832" s="12">
        <v>4270</v>
      </c>
      <c r="K832" s="11"/>
      <c r="L832" s="11" t="s">
        <v>2301</v>
      </c>
      <c r="M832" s="11"/>
      <c r="N832" s="11"/>
      <c r="O832" s="12">
        <f t="shared" si="54"/>
        <v>4270</v>
      </c>
      <c r="P832" s="12">
        <f t="shared" si="55"/>
        <v>8540</v>
      </c>
      <c r="Q832" s="51">
        <v>0.2</v>
      </c>
      <c r="R832" s="52">
        <v>0.14699999999999999</v>
      </c>
      <c r="S832" s="53">
        <f t="shared" si="57"/>
        <v>5828</v>
      </c>
      <c r="T832" s="12">
        <f t="shared" si="56"/>
        <v>4856.666666666667</v>
      </c>
    </row>
    <row r="833" spans="3:20" x14ac:dyDescent="0.25">
      <c r="C833" s="11">
        <v>827</v>
      </c>
      <c r="D833" s="9" t="s">
        <v>1199</v>
      </c>
      <c r="E833" s="9" t="s">
        <v>17</v>
      </c>
      <c r="F833" s="9">
        <v>2</v>
      </c>
      <c r="G833" s="2"/>
      <c r="H833" s="6"/>
      <c r="I833" s="11" t="s">
        <v>12</v>
      </c>
      <c r="J833" s="12">
        <v>2700</v>
      </c>
      <c r="K833" s="11"/>
      <c r="L833" s="11" t="s">
        <v>2302</v>
      </c>
      <c r="M833" s="11"/>
      <c r="N833" s="11"/>
      <c r="O833" s="12">
        <f t="shared" si="54"/>
        <v>2700</v>
      </c>
      <c r="P833" s="12">
        <f t="shared" si="55"/>
        <v>5400</v>
      </c>
      <c r="Q833" s="51">
        <v>0.2</v>
      </c>
      <c r="R833" s="52">
        <v>0.14699999999999999</v>
      </c>
      <c r="S833" s="53">
        <f t="shared" si="57"/>
        <v>3685</v>
      </c>
      <c r="T833" s="12">
        <f t="shared" si="56"/>
        <v>3070.8333333333335</v>
      </c>
    </row>
    <row r="834" spans="3:20" x14ac:dyDescent="0.25">
      <c r="C834" s="11">
        <v>828</v>
      </c>
      <c r="D834" s="9" t="s">
        <v>1200</v>
      </c>
      <c r="E834" s="9" t="s">
        <v>17</v>
      </c>
      <c r="F834" s="9">
        <v>2</v>
      </c>
      <c r="G834" s="2"/>
      <c r="H834" s="6"/>
      <c r="I834" s="11" t="s">
        <v>12</v>
      </c>
      <c r="J834" s="12">
        <v>5801</v>
      </c>
      <c r="K834" s="11"/>
      <c r="L834" s="11" t="s">
        <v>2303</v>
      </c>
      <c r="M834" s="11"/>
      <c r="N834" s="11"/>
      <c r="O834" s="12">
        <f t="shared" si="54"/>
        <v>5801</v>
      </c>
      <c r="P834" s="12">
        <f t="shared" si="55"/>
        <v>11602</v>
      </c>
      <c r="Q834" s="51">
        <v>0.2</v>
      </c>
      <c r="R834" s="52">
        <v>0.14699999999999999</v>
      </c>
      <c r="S834" s="53">
        <f t="shared" si="57"/>
        <v>7917</v>
      </c>
      <c r="T834" s="12">
        <f t="shared" si="56"/>
        <v>6597.5</v>
      </c>
    </row>
    <row r="835" spans="3:20" x14ac:dyDescent="0.25">
      <c r="C835" s="11">
        <v>829</v>
      </c>
      <c r="D835" s="9" t="s">
        <v>1201</v>
      </c>
      <c r="E835" s="9" t="s">
        <v>1081</v>
      </c>
      <c r="F835" s="9">
        <v>10</v>
      </c>
      <c r="G835" s="2"/>
      <c r="H835" s="6"/>
      <c r="I835" s="11" t="s">
        <v>12</v>
      </c>
      <c r="J835" s="12">
        <v>3986</v>
      </c>
      <c r="K835" s="11"/>
      <c r="L835" s="11" t="s">
        <v>2304</v>
      </c>
      <c r="M835" s="11"/>
      <c r="N835" s="11"/>
      <c r="O835" s="12">
        <f t="shared" si="54"/>
        <v>3986</v>
      </c>
      <c r="P835" s="12">
        <f t="shared" si="55"/>
        <v>39860</v>
      </c>
      <c r="Q835" s="51">
        <v>0.2</v>
      </c>
      <c r="R835" s="52">
        <v>0.14699999999999999</v>
      </c>
      <c r="S835" s="53">
        <f t="shared" si="57"/>
        <v>27200</v>
      </c>
      <c r="T835" s="12">
        <f t="shared" si="56"/>
        <v>22666.666666666668</v>
      </c>
    </row>
    <row r="836" spans="3:20" x14ac:dyDescent="0.25">
      <c r="C836" s="11">
        <v>830</v>
      </c>
      <c r="D836" s="9" t="s">
        <v>1202</v>
      </c>
      <c r="E836" s="9" t="s">
        <v>17</v>
      </c>
      <c r="F836" s="9">
        <v>2</v>
      </c>
      <c r="G836" s="2"/>
      <c r="H836" s="6"/>
      <c r="I836" s="11" t="s">
        <v>12</v>
      </c>
      <c r="J836" s="12">
        <v>647</v>
      </c>
      <c r="K836" s="11"/>
      <c r="L836" s="11" t="s">
        <v>2305</v>
      </c>
      <c r="M836" s="11"/>
      <c r="N836" s="11"/>
      <c r="O836" s="12">
        <f t="shared" si="54"/>
        <v>647</v>
      </c>
      <c r="P836" s="12">
        <f t="shared" si="55"/>
        <v>1294</v>
      </c>
      <c r="Q836" s="51">
        <v>0.2</v>
      </c>
      <c r="R836" s="52">
        <v>0.14699999999999999</v>
      </c>
      <c r="S836" s="53">
        <f t="shared" si="57"/>
        <v>883</v>
      </c>
      <c r="T836" s="12">
        <f t="shared" si="56"/>
        <v>735.83333333333337</v>
      </c>
    </row>
    <row r="837" spans="3:20" x14ac:dyDescent="0.25">
      <c r="C837" s="11">
        <v>831</v>
      </c>
      <c r="D837" s="9" t="s">
        <v>1203</v>
      </c>
      <c r="E837" s="9" t="s">
        <v>11</v>
      </c>
      <c r="F837" s="9">
        <v>6</v>
      </c>
      <c r="G837" s="2"/>
      <c r="H837" s="6"/>
      <c r="I837" s="11" t="s">
        <v>12</v>
      </c>
      <c r="J837" s="12">
        <v>296.08999999999997</v>
      </c>
      <c r="K837" s="11"/>
      <c r="L837" s="11" t="s">
        <v>2306</v>
      </c>
      <c r="M837" s="11"/>
      <c r="N837" s="11"/>
      <c r="O837" s="12">
        <f t="shared" si="54"/>
        <v>296.08999999999997</v>
      </c>
      <c r="P837" s="12">
        <f t="shared" si="55"/>
        <v>1776.54</v>
      </c>
      <c r="Q837" s="51">
        <v>0.2</v>
      </c>
      <c r="R837" s="52">
        <v>0.14699999999999999</v>
      </c>
      <c r="S837" s="53">
        <f t="shared" si="57"/>
        <v>1212</v>
      </c>
      <c r="T837" s="12">
        <f t="shared" si="56"/>
        <v>1010</v>
      </c>
    </row>
    <row r="838" spans="3:20" x14ac:dyDescent="0.25">
      <c r="C838" s="11">
        <v>832</v>
      </c>
      <c r="D838" s="9" t="s">
        <v>1204</v>
      </c>
      <c r="E838" s="9" t="s">
        <v>17</v>
      </c>
      <c r="F838" s="9">
        <v>3</v>
      </c>
      <c r="G838" s="2"/>
      <c r="H838" s="6"/>
      <c r="I838" s="11" t="s">
        <v>12</v>
      </c>
      <c r="J838" s="12">
        <v>273.87</v>
      </c>
      <c r="K838" s="11"/>
      <c r="L838" s="11" t="s">
        <v>2307</v>
      </c>
      <c r="M838" s="11"/>
      <c r="N838" s="11"/>
      <c r="O838" s="12">
        <f t="shared" si="54"/>
        <v>273.87</v>
      </c>
      <c r="P838" s="12">
        <f t="shared" si="55"/>
        <v>821.61</v>
      </c>
      <c r="Q838" s="51">
        <v>0.2</v>
      </c>
      <c r="R838" s="52">
        <v>0.14699999999999999</v>
      </c>
      <c r="S838" s="53">
        <f t="shared" si="57"/>
        <v>561</v>
      </c>
      <c r="T838" s="12">
        <f t="shared" si="56"/>
        <v>467.5</v>
      </c>
    </row>
    <row r="839" spans="3:20" ht="24" x14ac:dyDescent="0.25">
      <c r="C839" s="11">
        <v>833</v>
      </c>
      <c r="D839" s="9" t="s">
        <v>1205</v>
      </c>
      <c r="E839" s="9" t="s">
        <v>17</v>
      </c>
      <c r="F839" s="9">
        <v>1</v>
      </c>
      <c r="G839" s="2"/>
      <c r="H839" s="6"/>
      <c r="I839" s="11" t="s">
        <v>12</v>
      </c>
      <c r="J839" s="12">
        <v>38.19</v>
      </c>
      <c r="K839" s="11"/>
      <c r="L839" s="11" t="s">
        <v>2308</v>
      </c>
      <c r="M839" s="11"/>
      <c r="N839" s="11"/>
      <c r="O839" s="12">
        <f t="shared" si="54"/>
        <v>38.19</v>
      </c>
      <c r="P839" s="12">
        <f t="shared" si="55"/>
        <v>38.19</v>
      </c>
      <c r="Q839" s="51">
        <v>0.2</v>
      </c>
      <c r="R839" s="52">
        <v>0.14699999999999999</v>
      </c>
      <c r="S839" s="53">
        <f t="shared" si="57"/>
        <v>26</v>
      </c>
      <c r="T839" s="12">
        <f t="shared" si="56"/>
        <v>21.666666666666668</v>
      </c>
    </row>
    <row r="840" spans="3:20" ht="24" x14ac:dyDescent="0.25">
      <c r="C840" s="11">
        <v>834</v>
      </c>
      <c r="D840" s="9" t="s">
        <v>1206</v>
      </c>
      <c r="E840" s="9" t="s">
        <v>11</v>
      </c>
      <c r="F840" s="9">
        <v>24</v>
      </c>
      <c r="G840" s="2"/>
      <c r="H840" s="6"/>
      <c r="I840" s="11" t="s">
        <v>12</v>
      </c>
      <c r="J840" s="12">
        <v>106</v>
      </c>
      <c r="K840" s="11"/>
      <c r="L840" s="11" t="s">
        <v>2309</v>
      </c>
      <c r="M840" s="11"/>
      <c r="N840" s="11"/>
      <c r="O840" s="12">
        <f t="shared" ref="O840:O903" si="58">J840</f>
        <v>106</v>
      </c>
      <c r="P840" s="12">
        <f t="shared" ref="P840:P903" si="59">O840*F840</f>
        <v>2544</v>
      </c>
      <c r="Q840" s="51">
        <v>0.2</v>
      </c>
      <c r="R840" s="52">
        <v>0.14699999999999999</v>
      </c>
      <c r="S840" s="53">
        <f t="shared" si="57"/>
        <v>1736</v>
      </c>
      <c r="T840" s="12">
        <f t="shared" ref="T840:T903" si="60">S840/1.2</f>
        <v>1446.6666666666667</v>
      </c>
    </row>
    <row r="841" spans="3:20" ht="24" x14ac:dyDescent="0.25">
      <c r="C841" s="11">
        <v>835</v>
      </c>
      <c r="D841" s="9" t="s">
        <v>1207</v>
      </c>
      <c r="E841" s="9" t="s">
        <v>11</v>
      </c>
      <c r="F841" s="9">
        <v>3</v>
      </c>
      <c r="G841" s="2"/>
      <c r="H841" s="6"/>
      <c r="I841" s="11" t="s">
        <v>12</v>
      </c>
      <c r="J841" s="12">
        <v>237</v>
      </c>
      <c r="K841" s="11"/>
      <c r="L841" s="11" t="s">
        <v>2310</v>
      </c>
      <c r="M841" s="11"/>
      <c r="N841" s="11"/>
      <c r="O841" s="12">
        <f t="shared" si="58"/>
        <v>237</v>
      </c>
      <c r="P841" s="12">
        <f t="shared" si="59"/>
        <v>711</v>
      </c>
      <c r="Q841" s="51">
        <v>0.2</v>
      </c>
      <c r="R841" s="52">
        <v>0.14699999999999999</v>
      </c>
      <c r="S841" s="53">
        <f t="shared" si="57"/>
        <v>485</v>
      </c>
      <c r="T841" s="12">
        <f t="shared" si="60"/>
        <v>404.16666666666669</v>
      </c>
    </row>
    <row r="842" spans="3:20" ht="60" x14ac:dyDescent="0.25">
      <c r="C842" s="11">
        <v>836</v>
      </c>
      <c r="D842" s="9" t="s">
        <v>1208</v>
      </c>
      <c r="E842" s="9" t="s">
        <v>1209</v>
      </c>
      <c r="F842" s="9">
        <v>58</v>
      </c>
      <c r="G842" s="2"/>
      <c r="H842" s="6"/>
      <c r="I842" s="11" t="s">
        <v>12</v>
      </c>
      <c r="J842" s="12">
        <f>133.8*9</f>
        <v>1204.2</v>
      </c>
      <c r="K842" s="11"/>
      <c r="L842" s="11" t="s">
        <v>2311</v>
      </c>
      <c r="M842" s="11"/>
      <c r="N842" s="11"/>
      <c r="O842" s="12">
        <f t="shared" si="58"/>
        <v>1204.2</v>
      </c>
      <c r="P842" s="12">
        <f t="shared" si="59"/>
        <v>69843.600000000006</v>
      </c>
      <c r="Q842" s="51">
        <v>0.2</v>
      </c>
      <c r="R842" s="52">
        <v>0.14699999999999999</v>
      </c>
      <c r="S842" s="53">
        <f t="shared" si="57"/>
        <v>47661</v>
      </c>
      <c r="T842" s="12">
        <f t="shared" si="60"/>
        <v>39717.5</v>
      </c>
    </row>
    <row r="843" spans="3:20" ht="24" x14ac:dyDescent="0.25">
      <c r="C843" s="11">
        <v>837</v>
      </c>
      <c r="D843" s="9" t="s">
        <v>1210</v>
      </c>
      <c r="E843" s="9" t="s">
        <v>11</v>
      </c>
      <c r="F843" s="9">
        <v>5</v>
      </c>
      <c r="G843" s="2"/>
      <c r="H843" s="6"/>
      <c r="I843" s="11" t="s">
        <v>12</v>
      </c>
      <c r="J843" s="12">
        <v>51</v>
      </c>
      <c r="K843" s="11"/>
      <c r="L843" s="11" t="s">
        <v>2312</v>
      </c>
      <c r="M843" s="11"/>
      <c r="N843" s="11"/>
      <c r="O843" s="12">
        <f t="shared" si="58"/>
        <v>51</v>
      </c>
      <c r="P843" s="12">
        <f t="shared" si="59"/>
        <v>255</v>
      </c>
      <c r="Q843" s="51">
        <v>0.2</v>
      </c>
      <c r="R843" s="52">
        <v>0.14699999999999999</v>
      </c>
      <c r="S843" s="53">
        <f t="shared" si="57"/>
        <v>174</v>
      </c>
      <c r="T843" s="12">
        <f t="shared" si="60"/>
        <v>145</v>
      </c>
    </row>
    <row r="844" spans="3:20" ht="24" x14ac:dyDescent="0.25">
      <c r="C844" s="11">
        <v>838</v>
      </c>
      <c r="D844" s="9" t="s">
        <v>1211</v>
      </c>
      <c r="E844" s="9" t="s">
        <v>11</v>
      </c>
      <c r="F844" s="9">
        <v>380</v>
      </c>
      <c r="G844" s="2"/>
      <c r="H844" s="6"/>
      <c r="I844" s="11" t="s">
        <v>12</v>
      </c>
      <c r="J844" s="12">
        <v>87.05</v>
      </c>
      <c r="K844" s="11"/>
      <c r="L844" s="11" t="s">
        <v>2313</v>
      </c>
      <c r="M844" s="11"/>
      <c r="N844" s="11"/>
      <c r="O844" s="12">
        <f t="shared" si="58"/>
        <v>87.05</v>
      </c>
      <c r="P844" s="12">
        <f t="shared" si="59"/>
        <v>33079</v>
      </c>
      <c r="Q844" s="51">
        <v>0.2</v>
      </c>
      <c r="R844" s="52">
        <v>0.14699999999999999</v>
      </c>
      <c r="S844" s="53">
        <f t="shared" si="57"/>
        <v>22573</v>
      </c>
      <c r="T844" s="12">
        <f t="shared" si="60"/>
        <v>18810.833333333336</v>
      </c>
    </row>
    <row r="845" spans="3:20" ht="36" x14ac:dyDescent="0.25">
      <c r="C845" s="11">
        <v>839</v>
      </c>
      <c r="D845" s="9" t="s">
        <v>1212</v>
      </c>
      <c r="E845" s="9" t="s">
        <v>1081</v>
      </c>
      <c r="F845" s="9">
        <v>45</v>
      </c>
      <c r="G845" s="2"/>
      <c r="H845" s="6"/>
      <c r="I845" s="11" t="s">
        <v>12</v>
      </c>
      <c r="J845" s="12">
        <v>450</v>
      </c>
      <c r="K845" s="11"/>
      <c r="L845" s="11" t="s">
        <v>2314</v>
      </c>
      <c r="M845" s="11"/>
      <c r="N845" s="11"/>
      <c r="O845" s="12">
        <f t="shared" si="58"/>
        <v>450</v>
      </c>
      <c r="P845" s="12">
        <f t="shared" si="59"/>
        <v>20250</v>
      </c>
      <c r="Q845" s="51">
        <v>0.2</v>
      </c>
      <c r="R845" s="52">
        <v>0.14699999999999999</v>
      </c>
      <c r="S845" s="53">
        <f t="shared" si="57"/>
        <v>13819</v>
      </c>
      <c r="T845" s="12">
        <f t="shared" si="60"/>
        <v>11515.833333333334</v>
      </c>
    </row>
    <row r="846" spans="3:20" x14ac:dyDescent="0.25">
      <c r="C846" s="11">
        <v>840</v>
      </c>
      <c r="D846" s="9" t="s">
        <v>1213</v>
      </c>
      <c r="E846" s="9" t="s">
        <v>11</v>
      </c>
      <c r="F846" s="9">
        <v>12</v>
      </c>
      <c r="G846" s="2"/>
      <c r="H846" s="6"/>
      <c r="I846" s="11" t="s">
        <v>12</v>
      </c>
      <c r="J846" s="12">
        <v>362</v>
      </c>
      <c r="K846" s="11"/>
      <c r="L846" s="11" t="s">
        <v>2315</v>
      </c>
      <c r="M846" s="11"/>
      <c r="N846" s="11"/>
      <c r="O846" s="12">
        <f t="shared" si="58"/>
        <v>362</v>
      </c>
      <c r="P846" s="12">
        <f t="shared" si="59"/>
        <v>4344</v>
      </c>
      <c r="Q846" s="51">
        <v>0.2</v>
      </c>
      <c r="R846" s="52">
        <v>0.14699999999999999</v>
      </c>
      <c r="S846" s="53">
        <f t="shared" ref="S846:S909" si="61">ROUND(P846*(1-Q846)*(1-R846),0)</f>
        <v>2964</v>
      </c>
      <c r="T846" s="12">
        <f t="shared" si="60"/>
        <v>2470</v>
      </c>
    </row>
    <row r="847" spans="3:20" x14ac:dyDescent="0.25">
      <c r="C847" s="11">
        <v>841</v>
      </c>
      <c r="D847" s="9" t="s">
        <v>1214</v>
      </c>
      <c r="E847" s="9" t="s">
        <v>17</v>
      </c>
      <c r="F847" s="9">
        <v>150</v>
      </c>
      <c r="G847" s="2"/>
      <c r="H847" s="6"/>
      <c r="I847" s="11" t="s">
        <v>12</v>
      </c>
      <c r="J847" s="12">
        <v>608</v>
      </c>
      <c r="K847" s="11"/>
      <c r="L847" s="11" t="s">
        <v>2316</v>
      </c>
      <c r="M847" s="11"/>
      <c r="N847" s="11"/>
      <c r="O847" s="12">
        <f t="shared" si="58"/>
        <v>608</v>
      </c>
      <c r="P847" s="12">
        <f t="shared" si="59"/>
        <v>91200</v>
      </c>
      <c r="Q847" s="51">
        <v>0.2</v>
      </c>
      <c r="R847" s="52">
        <v>0.14699999999999999</v>
      </c>
      <c r="S847" s="53">
        <f t="shared" si="61"/>
        <v>62235</v>
      </c>
      <c r="T847" s="12">
        <f t="shared" si="60"/>
        <v>51862.5</v>
      </c>
    </row>
    <row r="848" spans="3:20" x14ac:dyDescent="0.25">
      <c r="C848" s="11">
        <v>842</v>
      </c>
      <c r="D848" s="9" t="s">
        <v>1215</v>
      </c>
      <c r="E848" s="9" t="s">
        <v>11</v>
      </c>
      <c r="F848" s="9">
        <v>200</v>
      </c>
      <c r="G848" s="2"/>
      <c r="H848" s="6"/>
      <c r="I848" s="11" t="s">
        <v>12</v>
      </c>
      <c r="J848" s="12">
        <v>11.3</v>
      </c>
      <c r="K848" s="11"/>
      <c r="L848" s="11" t="s">
        <v>2317</v>
      </c>
      <c r="M848" s="11"/>
      <c r="N848" s="11"/>
      <c r="O848" s="12">
        <f t="shared" si="58"/>
        <v>11.3</v>
      </c>
      <c r="P848" s="12">
        <f t="shared" si="59"/>
        <v>2260</v>
      </c>
      <c r="Q848" s="51">
        <v>0.2</v>
      </c>
      <c r="R848" s="52">
        <v>0.14699999999999999</v>
      </c>
      <c r="S848" s="53">
        <f t="shared" si="61"/>
        <v>1542</v>
      </c>
      <c r="T848" s="12">
        <f t="shared" si="60"/>
        <v>1285</v>
      </c>
    </row>
    <row r="849" spans="3:20" x14ac:dyDescent="0.25">
      <c r="C849" s="11">
        <v>843</v>
      </c>
      <c r="D849" s="9" t="s">
        <v>1216</v>
      </c>
      <c r="E849" s="9" t="s">
        <v>17</v>
      </c>
      <c r="F849" s="9">
        <v>71</v>
      </c>
      <c r="G849" s="2"/>
      <c r="H849" s="6"/>
      <c r="I849" s="11" t="s">
        <v>12</v>
      </c>
      <c r="J849" s="12">
        <v>57.5</v>
      </c>
      <c r="K849" s="11"/>
      <c r="L849" s="11" t="s">
        <v>2318</v>
      </c>
      <c r="M849" s="11"/>
      <c r="N849" s="11"/>
      <c r="O849" s="12">
        <f t="shared" si="58"/>
        <v>57.5</v>
      </c>
      <c r="P849" s="12">
        <f t="shared" si="59"/>
        <v>4082.5</v>
      </c>
      <c r="Q849" s="51">
        <v>0.2</v>
      </c>
      <c r="R849" s="52">
        <v>0.14699999999999999</v>
      </c>
      <c r="S849" s="53">
        <f t="shared" si="61"/>
        <v>2786</v>
      </c>
      <c r="T849" s="12">
        <f t="shared" si="60"/>
        <v>2321.666666666667</v>
      </c>
    </row>
    <row r="850" spans="3:20" ht="24" x14ac:dyDescent="0.25">
      <c r="C850" s="11">
        <v>844</v>
      </c>
      <c r="D850" s="9" t="s">
        <v>1217</v>
      </c>
      <c r="E850" s="9" t="s">
        <v>17</v>
      </c>
      <c r="F850" s="9">
        <v>65</v>
      </c>
      <c r="G850" s="2"/>
      <c r="H850" s="6"/>
      <c r="I850" s="11" t="s">
        <v>12</v>
      </c>
      <c r="J850" s="12">
        <v>37.68</v>
      </c>
      <c r="K850" s="11"/>
      <c r="L850" s="11" t="s">
        <v>2319</v>
      </c>
      <c r="M850" s="11"/>
      <c r="N850" s="11"/>
      <c r="O850" s="12">
        <f t="shared" si="58"/>
        <v>37.68</v>
      </c>
      <c r="P850" s="12">
        <f t="shared" si="59"/>
        <v>2449.1999999999998</v>
      </c>
      <c r="Q850" s="51">
        <v>0.2</v>
      </c>
      <c r="R850" s="52">
        <v>0.14699999999999999</v>
      </c>
      <c r="S850" s="53">
        <f t="shared" si="61"/>
        <v>1671</v>
      </c>
      <c r="T850" s="12">
        <f t="shared" si="60"/>
        <v>1392.5</v>
      </c>
    </row>
    <row r="851" spans="3:20" ht="24" x14ac:dyDescent="0.25">
      <c r="C851" s="11">
        <v>845</v>
      </c>
      <c r="D851" s="9" t="s">
        <v>1218</v>
      </c>
      <c r="E851" s="9" t="s">
        <v>17</v>
      </c>
      <c r="F851" s="9">
        <v>54</v>
      </c>
      <c r="G851" s="2"/>
      <c r="H851" s="6"/>
      <c r="I851" s="11" t="s">
        <v>12</v>
      </c>
      <c r="J851" s="12">
        <v>70.790000000000006</v>
      </c>
      <c r="K851" s="11"/>
      <c r="L851" s="11" t="s">
        <v>2320</v>
      </c>
      <c r="M851" s="11"/>
      <c r="N851" s="11"/>
      <c r="O851" s="12">
        <f t="shared" si="58"/>
        <v>70.790000000000006</v>
      </c>
      <c r="P851" s="12">
        <f t="shared" si="59"/>
        <v>3822.6600000000003</v>
      </c>
      <c r="Q851" s="51">
        <v>0.2</v>
      </c>
      <c r="R851" s="52">
        <v>0.14699999999999999</v>
      </c>
      <c r="S851" s="53">
        <f t="shared" si="61"/>
        <v>2609</v>
      </c>
      <c r="T851" s="12">
        <f t="shared" si="60"/>
        <v>2174.166666666667</v>
      </c>
    </row>
    <row r="852" spans="3:20" ht="24" x14ac:dyDescent="0.25">
      <c r="C852" s="11">
        <v>846</v>
      </c>
      <c r="D852" s="9" t="s">
        <v>1219</v>
      </c>
      <c r="E852" s="9" t="s">
        <v>11</v>
      </c>
      <c r="F852" s="9">
        <v>100</v>
      </c>
      <c r="G852" s="2"/>
      <c r="H852" s="6"/>
      <c r="I852" s="11" t="s">
        <v>12</v>
      </c>
      <c r="J852" s="12">
        <v>77.41</v>
      </c>
      <c r="K852" s="11"/>
      <c r="L852" s="11" t="s">
        <v>2321</v>
      </c>
      <c r="M852" s="11"/>
      <c r="N852" s="11"/>
      <c r="O852" s="12">
        <f t="shared" si="58"/>
        <v>77.41</v>
      </c>
      <c r="P852" s="12">
        <f t="shared" si="59"/>
        <v>7741</v>
      </c>
      <c r="Q852" s="51">
        <v>0.2</v>
      </c>
      <c r="R852" s="52">
        <v>0.14699999999999999</v>
      </c>
      <c r="S852" s="53">
        <f t="shared" si="61"/>
        <v>5282</v>
      </c>
      <c r="T852" s="12">
        <f t="shared" si="60"/>
        <v>4401.666666666667</v>
      </c>
    </row>
    <row r="853" spans="3:20" x14ac:dyDescent="0.25">
      <c r="C853" s="11">
        <v>847</v>
      </c>
      <c r="D853" s="9" t="s">
        <v>1220</v>
      </c>
      <c r="E853" s="9" t="s">
        <v>17</v>
      </c>
      <c r="F853" s="9">
        <v>50</v>
      </c>
      <c r="G853" s="2"/>
      <c r="H853" s="6"/>
      <c r="I853" s="11" t="s">
        <v>12</v>
      </c>
      <c r="J853" s="12">
        <v>123</v>
      </c>
      <c r="K853" s="11"/>
      <c r="L853" s="11" t="s">
        <v>2322</v>
      </c>
      <c r="M853" s="11"/>
      <c r="N853" s="11"/>
      <c r="O853" s="12">
        <f t="shared" si="58"/>
        <v>123</v>
      </c>
      <c r="P853" s="12">
        <f t="shared" si="59"/>
        <v>6150</v>
      </c>
      <c r="Q853" s="51">
        <v>0.2</v>
      </c>
      <c r="R853" s="52">
        <v>0.14699999999999999</v>
      </c>
      <c r="S853" s="53">
        <f t="shared" si="61"/>
        <v>4197</v>
      </c>
      <c r="T853" s="12">
        <f t="shared" si="60"/>
        <v>3497.5</v>
      </c>
    </row>
    <row r="854" spans="3:20" ht="24" x14ac:dyDescent="0.25">
      <c r="C854" s="11">
        <v>848</v>
      </c>
      <c r="D854" s="9" t="s">
        <v>1221</v>
      </c>
      <c r="E854" s="9" t="s">
        <v>17</v>
      </c>
      <c r="F854" s="9">
        <v>1</v>
      </c>
      <c r="G854" s="2"/>
      <c r="H854" s="6"/>
      <c r="I854" s="11" t="s">
        <v>12</v>
      </c>
      <c r="J854" s="12">
        <v>2444.4</v>
      </c>
      <c r="K854" s="11"/>
      <c r="L854" s="11" t="s">
        <v>2323</v>
      </c>
      <c r="M854" s="11"/>
      <c r="N854" s="11"/>
      <c r="O854" s="12">
        <f t="shared" si="58"/>
        <v>2444.4</v>
      </c>
      <c r="P854" s="12">
        <f t="shared" si="59"/>
        <v>2444.4</v>
      </c>
      <c r="Q854" s="51">
        <v>0.2</v>
      </c>
      <c r="R854" s="52">
        <v>0.14699999999999999</v>
      </c>
      <c r="S854" s="53">
        <f t="shared" si="61"/>
        <v>1668</v>
      </c>
      <c r="T854" s="12">
        <f t="shared" si="60"/>
        <v>1390</v>
      </c>
    </row>
    <row r="855" spans="3:20" ht="72" x14ac:dyDescent="0.25">
      <c r="C855" s="11">
        <v>849</v>
      </c>
      <c r="D855" s="9" t="s">
        <v>1222</v>
      </c>
      <c r="E855" s="9" t="s">
        <v>17</v>
      </c>
      <c r="F855" s="9">
        <v>4</v>
      </c>
      <c r="G855" s="2"/>
      <c r="H855" s="6"/>
      <c r="I855" s="11" t="s">
        <v>12</v>
      </c>
      <c r="J855" s="12">
        <v>5080</v>
      </c>
      <c r="K855" s="11"/>
      <c r="L855" s="11" t="s">
        <v>2324</v>
      </c>
      <c r="M855" s="11"/>
      <c r="N855" s="11"/>
      <c r="O855" s="12">
        <f t="shared" si="58"/>
        <v>5080</v>
      </c>
      <c r="P855" s="12">
        <f t="shared" si="59"/>
        <v>20320</v>
      </c>
      <c r="Q855" s="51">
        <v>0.2</v>
      </c>
      <c r="R855" s="52">
        <v>0.14699999999999999</v>
      </c>
      <c r="S855" s="53">
        <f t="shared" si="61"/>
        <v>13866</v>
      </c>
      <c r="T855" s="12">
        <f t="shared" si="60"/>
        <v>11555</v>
      </c>
    </row>
    <row r="856" spans="3:20" ht="48" x14ac:dyDescent="0.25">
      <c r="C856" s="11">
        <v>850</v>
      </c>
      <c r="D856" s="9" t="s">
        <v>1223</v>
      </c>
      <c r="E856" s="9" t="s">
        <v>17</v>
      </c>
      <c r="F856" s="9">
        <v>2</v>
      </c>
      <c r="G856" s="2"/>
      <c r="H856" s="6"/>
      <c r="I856" s="11" t="s">
        <v>12</v>
      </c>
      <c r="J856" s="12">
        <v>22251</v>
      </c>
      <c r="K856" s="11"/>
      <c r="L856" s="11" t="s">
        <v>2325</v>
      </c>
      <c r="M856" s="11"/>
      <c r="N856" s="11"/>
      <c r="O856" s="12">
        <f t="shared" si="58"/>
        <v>22251</v>
      </c>
      <c r="P856" s="12">
        <f t="shared" si="59"/>
        <v>44502</v>
      </c>
      <c r="Q856" s="51">
        <v>0.2</v>
      </c>
      <c r="R856" s="52">
        <v>0.14699999999999999</v>
      </c>
      <c r="S856" s="53">
        <f t="shared" si="61"/>
        <v>30368</v>
      </c>
      <c r="T856" s="12">
        <f t="shared" si="60"/>
        <v>25306.666666666668</v>
      </c>
    </row>
    <row r="857" spans="3:20" x14ac:dyDescent="0.25">
      <c r="C857" s="11">
        <v>851</v>
      </c>
      <c r="D857" s="9" t="s">
        <v>1224</v>
      </c>
      <c r="E857" s="9" t="s">
        <v>17</v>
      </c>
      <c r="F857" s="9">
        <v>2</v>
      </c>
      <c r="G857" s="2"/>
      <c r="H857" s="6"/>
      <c r="I857" s="11" t="s">
        <v>12</v>
      </c>
      <c r="J857" s="12">
        <f>93*94.8076</f>
        <v>8817.1067999999996</v>
      </c>
      <c r="K857" s="11"/>
      <c r="L857" s="11" t="s">
        <v>2326</v>
      </c>
      <c r="M857" s="11"/>
      <c r="N857" s="11"/>
      <c r="O857" s="12">
        <f t="shared" si="58"/>
        <v>8817.1067999999996</v>
      </c>
      <c r="P857" s="12">
        <f t="shared" si="59"/>
        <v>17634.213599999999</v>
      </c>
      <c r="Q857" s="51">
        <v>0.2</v>
      </c>
      <c r="R857" s="52">
        <v>0.14699999999999999</v>
      </c>
      <c r="S857" s="53">
        <f t="shared" si="61"/>
        <v>12034</v>
      </c>
      <c r="T857" s="12">
        <f t="shared" si="60"/>
        <v>10028.333333333334</v>
      </c>
    </row>
    <row r="858" spans="3:20" ht="24" x14ac:dyDescent="0.25">
      <c r="C858" s="11">
        <v>852</v>
      </c>
      <c r="D858" s="9" t="s">
        <v>1225</v>
      </c>
      <c r="E858" s="9" t="s">
        <v>17</v>
      </c>
      <c r="F858" s="9">
        <v>4</v>
      </c>
      <c r="G858" s="2"/>
      <c r="H858" s="6"/>
      <c r="I858" s="11" t="s">
        <v>12</v>
      </c>
      <c r="J858" s="12">
        <v>1308</v>
      </c>
      <c r="K858" s="11"/>
      <c r="L858" s="11" t="s">
        <v>2327</v>
      </c>
      <c r="M858" s="11"/>
      <c r="N858" s="11"/>
      <c r="O858" s="12">
        <f t="shared" si="58"/>
        <v>1308</v>
      </c>
      <c r="P858" s="12">
        <f t="shared" si="59"/>
        <v>5232</v>
      </c>
      <c r="Q858" s="51">
        <v>0.2</v>
      </c>
      <c r="R858" s="52">
        <v>0.14699999999999999</v>
      </c>
      <c r="S858" s="53">
        <f t="shared" si="61"/>
        <v>3570</v>
      </c>
      <c r="T858" s="12">
        <f t="shared" si="60"/>
        <v>2975</v>
      </c>
    </row>
    <row r="859" spans="3:20" x14ac:dyDescent="0.25">
      <c r="C859" s="11">
        <v>853</v>
      </c>
      <c r="D859" s="9" t="s">
        <v>1226</v>
      </c>
      <c r="E859" s="9" t="s">
        <v>17</v>
      </c>
      <c r="F859" s="9">
        <v>1</v>
      </c>
      <c r="G859" s="2"/>
      <c r="H859" s="6"/>
      <c r="I859" s="11" t="s">
        <v>12</v>
      </c>
      <c r="J859" s="12">
        <v>6800</v>
      </c>
      <c r="K859" s="11"/>
      <c r="L859" s="11" t="s">
        <v>2328</v>
      </c>
      <c r="M859" s="11"/>
      <c r="N859" s="11"/>
      <c r="O859" s="12">
        <f t="shared" si="58"/>
        <v>6800</v>
      </c>
      <c r="P859" s="12">
        <f t="shared" si="59"/>
        <v>6800</v>
      </c>
      <c r="Q859" s="51">
        <v>0.2</v>
      </c>
      <c r="R859" s="52">
        <v>0.14699999999999999</v>
      </c>
      <c r="S859" s="53">
        <f t="shared" si="61"/>
        <v>4640</v>
      </c>
      <c r="T859" s="12">
        <f t="shared" si="60"/>
        <v>3866.666666666667</v>
      </c>
    </row>
    <row r="860" spans="3:20" x14ac:dyDescent="0.25">
      <c r="C860" s="11">
        <v>854</v>
      </c>
      <c r="D860" s="9" t="s">
        <v>1227</v>
      </c>
      <c r="E860" s="9" t="s">
        <v>17</v>
      </c>
      <c r="F860" s="9">
        <v>3</v>
      </c>
      <c r="G860" s="2"/>
      <c r="H860" s="6"/>
      <c r="I860" s="11" t="s">
        <v>12</v>
      </c>
      <c r="J860" s="12">
        <v>13098</v>
      </c>
      <c r="K860" s="11"/>
      <c r="L860" s="11" t="s">
        <v>2329</v>
      </c>
      <c r="M860" s="11"/>
      <c r="N860" s="11"/>
      <c r="O860" s="12">
        <f t="shared" si="58"/>
        <v>13098</v>
      </c>
      <c r="P860" s="12">
        <f t="shared" si="59"/>
        <v>39294</v>
      </c>
      <c r="Q860" s="51">
        <v>0.2</v>
      </c>
      <c r="R860" s="52">
        <v>0.14699999999999999</v>
      </c>
      <c r="S860" s="53">
        <f t="shared" si="61"/>
        <v>26814</v>
      </c>
      <c r="T860" s="12">
        <f t="shared" si="60"/>
        <v>22345</v>
      </c>
    </row>
    <row r="861" spans="3:20" ht="24" x14ac:dyDescent="0.25">
      <c r="C861" s="11">
        <v>855</v>
      </c>
      <c r="D861" s="9" t="s">
        <v>1228</v>
      </c>
      <c r="E861" s="9" t="s">
        <v>17</v>
      </c>
      <c r="F861" s="9">
        <v>3</v>
      </c>
      <c r="G861" s="2"/>
      <c r="H861" s="6"/>
      <c r="I861" s="11" t="s">
        <v>12</v>
      </c>
      <c r="J861" s="12">
        <v>2429</v>
      </c>
      <c r="K861" s="11"/>
      <c r="L861" s="11" t="s">
        <v>2330</v>
      </c>
      <c r="M861" s="11"/>
      <c r="N861" s="11"/>
      <c r="O861" s="12">
        <f t="shared" si="58"/>
        <v>2429</v>
      </c>
      <c r="P861" s="12">
        <f t="shared" si="59"/>
        <v>7287</v>
      </c>
      <c r="Q861" s="51">
        <v>0.2</v>
      </c>
      <c r="R861" s="52">
        <v>0.14699999999999999</v>
      </c>
      <c r="S861" s="53">
        <f t="shared" si="61"/>
        <v>4973</v>
      </c>
      <c r="T861" s="12">
        <f t="shared" si="60"/>
        <v>4144.166666666667</v>
      </c>
    </row>
    <row r="862" spans="3:20" ht="24" x14ac:dyDescent="0.25">
      <c r="C862" s="11">
        <v>856</v>
      </c>
      <c r="D862" s="9" t="s">
        <v>1229</v>
      </c>
      <c r="E862" s="9" t="s">
        <v>17</v>
      </c>
      <c r="F862" s="9">
        <v>4</v>
      </c>
      <c r="G862" s="2"/>
      <c r="H862" s="6"/>
      <c r="I862" s="11" t="s">
        <v>12</v>
      </c>
      <c r="J862" s="12">
        <v>10289</v>
      </c>
      <c r="K862" s="11"/>
      <c r="L862" s="11" t="s">
        <v>2331</v>
      </c>
      <c r="M862" s="11"/>
      <c r="N862" s="11"/>
      <c r="O862" s="12">
        <f t="shared" si="58"/>
        <v>10289</v>
      </c>
      <c r="P862" s="12">
        <f t="shared" si="59"/>
        <v>41156</v>
      </c>
      <c r="Q862" s="51">
        <v>0.2</v>
      </c>
      <c r="R862" s="52">
        <v>0.14699999999999999</v>
      </c>
      <c r="S862" s="53">
        <f t="shared" si="61"/>
        <v>28085</v>
      </c>
      <c r="T862" s="12">
        <f t="shared" si="60"/>
        <v>23404.166666666668</v>
      </c>
    </row>
    <row r="863" spans="3:20" ht="24" x14ac:dyDescent="0.25">
      <c r="C863" s="11">
        <v>857</v>
      </c>
      <c r="D863" s="9" t="s">
        <v>1230</v>
      </c>
      <c r="E863" s="9" t="s">
        <v>17</v>
      </c>
      <c r="F863" s="9">
        <v>13</v>
      </c>
      <c r="G863" s="2"/>
      <c r="H863" s="6"/>
      <c r="I863" s="11" t="s">
        <v>12</v>
      </c>
      <c r="J863" s="12">
        <v>605.25</v>
      </c>
      <c r="K863" s="11"/>
      <c r="L863" s="11" t="s">
        <v>2332</v>
      </c>
      <c r="M863" s="11"/>
      <c r="N863" s="11"/>
      <c r="O863" s="12">
        <f t="shared" si="58"/>
        <v>605.25</v>
      </c>
      <c r="P863" s="12">
        <f t="shared" si="59"/>
        <v>7868.25</v>
      </c>
      <c r="Q863" s="51">
        <v>0.2</v>
      </c>
      <c r="R863" s="52">
        <v>0.14699999999999999</v>
      </c>
      <c r="S863" s="53">
        <f t="shared" si="61"/>
        <v>5369</v>
      </c>
      <c r="T863" s="12">
        <f t="shared" si="60"/>
        <v>4474.166666666667</v>
      </c>
    </row>
    <row r="864" spans="3:20" x14ac:dyDescent="0.25">
      <c r="C864" s="11">
        <v>858</v>
      </c>
      <c r="D864" s="9" t="s">
        <v>1231</v>
      </c>
      <c r="E864" s="9" t="s">
        <v>17</v>
      </c>
      <c r="F864" s="9">
        <v>146</v>
      </c>
      <c r="G864" s="2"/>
      <c r="H864" s="6"/>
      <c r="I864" s="11" t="s">
        <v>12</v>
      </c>
      <c r="J864" s="12">
        <v>467.14</v>
      </c>
      <c r="K864" s="11"/>
      <c r="L864" s="11" t="s">
        <v>2333</v>
      </c>
      <c r="M864" s="11"/>
      <c r="N864" s="11"/>
      <c r="O864" s="12">
        <f t="shared" si="58"/>
        <v>467.14</v>
      </c>
      <c r="P864" s="12">
        <f t="shared" si="59"/>
        <v>68202.44</v>
      </c>
      <c r="Q864" s="51">
        <v>0.2</v>
      </c>
      <c r="R864" s="52">
        <v>0.14699999999999999</v>
      </c>
      <c r="S864" s="53">
        <f t="shared" si="61"/>
        <v>46541</v>
      </c>
      <c r="T864" s="12">
        <f t="shared" si="60"/>
        <v>38784.166666666672</v>
      </c>
    </row>
    <row r="865" spans="3:20" x14ac:dyDescent="0.25">
      <c r="C865" s="11">
        <v>859</v>
      </c>
      <c r="D865" s="9" t="s">
        <v>1232</v>
      </c>
      <c r="E865" s="9" t="s">
        <v>17</v>
      </c>
      <c r="F865" s="9">
        <v>95</v>
      </c>
      <c r="G865" s="2"/>
      <c r="H865" s="6"/>
      <c r="I865" s="11" t="s">
        <v>12</v>
      </c>
      <c r="J865" s="12">
        <v>380</v>
      </c>
      <c r="K865" s="11"/>
      <c r="L865" s="11" t="s">
        <v>2334</v>
      </c>
      <c r="M865" s="11"/>
      <c r="N865" s="11"/>
      <c r="O865" s="12">
        <f t="shared" si="58"/>
        <v>380</v>
      </c>
      <c r="P865" s="12">
        <f t="shared" si="59"/>
        <v>36100</v>
      </c>
      <c r="Q865" s="51">
        <v>0.2</v>
      </c>
      <c r="R865" s="52">
        <v>0.14699999999999999</v>
      </c>
      <c r="S865" s="53">
        <f t="shared" si="61"/>
        <v>24635</v>
      </c>
      <c r="T865" s="12">
        <f t="shared" si="60"/>
        <v>20529.166666666668</v>
      </c>
    </row>
    <row r="866" spans="3:20" ht="24" x14ac:dyDescent="0.25">
      <c r="C866" s="11">
        <v>860</v>
      </c>
      <c r="D866" s="9" t="s">
        <v>1233</v>
      </c>
      <c r="E866" s="9" t="s">
        <v>17</v>
      </c>
      <c r="F866" s="9">
        <v>6</v>
      </c>
      <c r="G866" s="2"/>
      <c r="H866" s="6"/>
      <c r="I866" s="11" t="s">
        <v>12</v>
      </c>
      <c r="J866" s="12">
        <v>72.72</v>
      </c>
      <c r="K866" s="11"/>
      <c r="L866" s="11" t="s">
        <v>2335</v>
      </c>
      <c r="M866" s="11"/>
      <c r="N866" s="11"/>
      <c r="O866" s="12">
        <f t="shared" si="58"/>
        <v>72.72</v>
      </c>
      <c r="P866" s="12">
        <f t="shared" si="59"/>
        <v>436.32</v>
      </c>
      <c r="Q866" s="51">
        <v>0.2</v>
      </c>
      <c r="R866" s="52">
        <v>0.14699999999999999</v>
      </c>
      <c r="S866" s="53">
        <f t="shared" si="61"/>
        <v>298</v>
      </c>
      <c r="T866" s="12">
        <f t="shared" si="60"/>
        <v>248.33333333333334</v>
      </c>
    </row>
    <row r="867" spans="3:20" ht="24" x14ac:dyDescent="0.25">
      <c r="C867" s="11">
        <v>861</v>
      </c>
      <c r="D867" s="9" t="s">
        <v>1234</v>
      </c>
      <c r="E867" s="9" t="s">
        <v>17</v>
      </c>
      <c r="F867" s="9">
        <v>15</v>
      </c>
      <c r="G867" s="2"/>
      <c r="H867" s="6"/>
      <c r="I867" s="11" t="s">
        <v>12</v>
      </c>
      <c r="J867" s="12">
        <v>72.72</v>
      </c>
      <c r="K867" s="11"/>
      <c r="L867" s="11" t="s">
        <v>2335</v>
      </c>
      <c r="M867" s="11"/>
      <c r="N867" s="11"/>
      <c r="O867" s="12">
        <f t="shared" si="58"/>
        <v>72.72</v>
      </c>
      <c r="P867" s="12">
        <f t="shared" si="59"/>
        <v>1090.8</v>
      </c>
      <c r="Q867" s="51">
        <v>0.2</v>
      </c>
      <c r="R867" s="52">
        <v>0.14699999999999999</v>
      </c>
      <c r="S867" s="53">
        <f t="shared" si="61"/>
        <v>744</v>
      </c>
      <c r="T867" s="12">
        <f t="shared" si="60"/>
        <v>620</v>
      </c>
    </row>
    <row r="868" spans="3:20" ht="24" x14ac:dyDescent="0.25">
      <c r="C868" s="11">
        <v>862</v>
      </c>
      <c r="D868" s="9" t="s">
        <v>1235</v>
      </c>
      <c r="E868" s="9" t="s">
        <v>17</v>
      </c>
      <c r="F868" s="9">
        <v>1</v>
      </c>
      <c r="G868" s="2"/>
      <c r="H868" s="6"/>
      <c r="I868" s="11" t="s">
        <v>12</v>
      </c>
      <c r="J868" s="12">
        <v>92.85</v>
      </c>
      <c r="K868" s="11"/>
      <c r="L868" s="11" t="s">
        <v>2336</v>
      </c>
      <c r="M868" s="11"/>
      <c r="N868" s="11"/>
      <c r="O868" s="12">
        <f t="shared" si="58"/>
        <v>92.85</v>
      </c>
      <c r="P868" s="12">
        <f t="shared" si="59"/>
        <v>92.85</v>
      </c>
      <c r="Q868" s="51">
        <v>0.2</v>
      </c>
      <c r="R868" s="52">
        <v>0.14699999999999999</v>
      </c>
      <c r="S868" s="53">
        <f t="shared" si="61"/>
        <v>63</v>
      </c>
      <c r="T868" s="12">
        <f t="shared" si="60"/>
        <v>52.5</v>
      </c>
    </row>
    <row r="869" spans="3:20" ht="24" x14ac:dyDescent="0.25">
      <c r="C869" s="11">
        <v>863</v>
      </c>
      <c r="D869" s="9" t="s">
        <v>1236</v>
      </c>
      <c r="E869" s="9" t="s">
        <v>17</v>
      </c>
      <c r="F869" s="9">
        <v>10</v>
      </c>
      <c r="G869" s="2"/>
      <c r="H869" s="6"/>
      <c r="I869" s="11" t="s">
        <v>12</v>
      </c>
      <c r="J869" s="12">
        <v>181.58</v>
      </c>
      <c r="K869" s="11"/>
      <c r="L869" s="11" t="s">
        <v>2337</v>
      </c>
      <c r="M869" s="11"/>
      <c r="N869" s="11"/>
      <c r="O869" s="12">
        <f t="shared" si="58"/>
        <v>181.58</v>
      </c>
      <c r="P869" s="12">
        <f t="shared" si="59"/>
        <v>1815.8000000000002</v>
      </c>
      <c r="Q869" s="51">
        <v>0.2</v>
      </c>
      <c r="R869" s="52">
        <v>0.14699999999999999</v>
      </c>
      <c r="S869" s="53">
        <f t="shared" si="61"/>
        <v>1239</v>
      </c>
      <c r="T869" s="12">
        <f t="shared" si="60"/>
        <v>1032.5</v>
      </c>
    </row>
    <row r="870" spans="3:20" ht="24" x14ac:dyDescent="0.25">
      <c r="C870" s="11">
        <v>864</v>
      </c>
      <c r="D870" s="9" t="s">
        <v>1237</v>
      </c>
      <c r="E870" s="9" t="s">
        <v>17</v>
      </c>
      <c r="F870" s="9">
        <v>15</v>
      </c>
      <c r="G870" s="2"/>
      <c r="H870" s="6"/>
      <c r="I870" s="11" t="s">
        <v>12</v>
      </c>
      <c r="J870" s="12">
        <v>181.58</v>
      </c>
      <c r="K870" s="11"/>
      <c r="L870" s="11" t="s">
        <v>2337</v>
      </c>
      <c r="M870" s="11"/>
      <c r="N870" s="11"/>
      <c r="O870" s="12">
        <f t="shared" si="58"/>
        <v>181.58</v>
      </c>
      <c r="P870" s="12">
        <f t="shared" si="59"/>
        <v>2723.7000000000003</v>
      </c>
      <c r="Q870" s="51">
        <v>0.2</v>
      </c>
      <c r="R870" s="52">
        <v>0.14699999999999999</v>
      </c>
      <c r="S870" s="53">
        <f t="shared" si="61"/>
        <v>1859</v>
      </c>
      <c r="T870" s="12">
        <f t="shared" si="60"/>
        <v>1549.1666666666667</v>
      </c>
    </row>
    <row r="871" spans="3:20" ht="36" x14ac:dyDescent="0.25">
      <c r="C871" s="11">
        <v>865</v>
      </c>
      <c r="D871" s="9" t="s">
        <v>1238</v>
      </c>
      <c r="E871" s="9" t="s">
        <v>17</v>
      </c>
      <c r="F871" s="9">
        <v>50</v>
      </c>
      <c r="G871" s="2"/>
      <c r="H871" s="6"/>
      <c r="I871" s="11" t="s">
        <v>12</v>
      </c>
      <c r="J871" s="12">
        <v>94.42</v>
      </c>
      <c r="K871" s="11"/>
      <c r="L871" s="11" t="s">
        <v>2338</v>
      </c>
      <c r="M871" s="11"/>
      <c r="N871" s="11"/>
      <c r="O871" s="12">
        <f t="shared" si="58"/>
        <v>94.42</v>
      </c>
      <c r="P871" s="12">
        <f t="shared" si="59"/>
        <v>4721</v>
      </c>
      <c r="Q871" s="51">
        <v>0.2</v>
      </c>
      <c r="R871" s="52">
        <v>0.14699999999999999</v>
      </c>
      <c r="S871" s="53">
        <f t="shared" si="61"/>
        <v>3222</v>
      </c>
      <c r="T871" s="12">
        <f t="shared" si="60"/>
        <v>2685</v>
      </c>
    </row>
    <row r="872" spans="3:20" x14ac:dyDescent="0.25">
      <c r="C872" s="11">
        <v>866</v>
      </c>
      <c r="D872" s="9" t="s">
        <v>1239</v>
      </c>
      <c r="E872" s="9" t="s">
        <v>17</v>
      </c>
      <c r="F872" s="9">
        <v>1</v>
      </c>
      <c r="G872" s="2"/>
      <c r="H872" s="6"/>
      <c r="I872" s="11" t="s">
        <v>12</v>
      </c>
      <c r="J872" s="12">
        <v>181.15</v>
      </c>
      <c r="K872" s="11"/>
      <c r="L872" s="11" t="s">
        <v>2339</v>
      </c>
      <c r="M872" s="11"/>
      <c r="N872" s="11"/>
      <c r="O872" s="12">
        <f t="shared" si="58"/>
        <v>181.15</v>
      </c>
      <c r="P872" s="12">
        <f t="shared" si="59"/>
        <v>181.15</v>
      </c>
      <c r="Q872" s="51">
        <v>0.2</v>
      </c>
      <c r="R872" s="52">
        <v>0.14699999999999999</v>
      </c>
      <c r="S872" s="53">
        <f t="shared" si="61"/>
        <v>124</v>
      </c>
      <c r="T872" s="12">
        <f t="shared" si="60"/>
        <v>103.33333333333334</v>
      </c>
    </row>
    <row r="873" spans="3:20" x14ac:dyDescent="0.25">
      <c r="C873" s="11">
        <v>867</v>
      </c>
      <c r="D873" s="9" t="s">
        <v>1240</v>
      </c>
      <c r="E873" s="9" t="s">
        <v>17</v>
      </c>
      <c r="F873" s="9">
        <v>3</v>
      </c>
      <c r="G873" s="2"/>
      <c r="H873" s="6"/>
      <c r="I873" s="11" t="s">
        <v>12</v>
      </c>
      <c r="J873" s="12">
        <v>3268</v>
      </c>
      <c r="K873" s="11"/>
      <c r="L873" s="11" t="s">
        <v>2340</v>
      </c>
      <c r="M873" s="11"/>
      <c r="N873" s="11"/>
      <c r="O873" s="12">
        <f t="shared" si="58"/>
        <v>3268</v>
      </c>
      <c r="P873" s="12">
        <f t="shared" si="59"/>
        <v>9804</v>
      </c>
      <c r="Q873" s="51">
        <v>0.2</v>
      </c>
      <c r="R873" s="52">
        <v>0.14699999999999999</v>
      </c>
      <c r="S873" s="53">
        <f t="shared" si="61"/>
        <v>6690</v>
      </c>
      <c r="T873" s="12">
        <f t="shared" si="60"/>
        <v>5575</v>
      </c>
    </row>
    <row r="874" spans="3:20" ht="24" x14ac:dyDescent="0.25">
      <c r="C874" s="11">
        <v>868</v>
      </c>
      <c r="D874" s="9" t="s">
        <v>1241</v>
      </c>
      <c r="E874" s="9" t="s">
        <v>17</v>
      </c>
      <c r="F874" s="9">
        <v>3</v>
      </c>
      <c r="G874" s="2"/>
      <c r="H874" s="6"/>
      <c r="I874" s="11" t="s">
        <v>12</v>
      </c>
      <c r="J874" s="12">
        <v>169.09</v>
      </c>
      <c r="K874" s="11"/>
      <c r="L874" s="11" t="s">
        <v>2341</v>
      </c>
      <c r="M874" s="11"/>
      <c r="N874" s="11"/>
      <c r="O874" s="12">
        <f t="shared" si="58"/>
        <v>169.09</v>
      </c>
      <c r="P874" s="12">
        <f t="shared" si="59"/>
        <v>507.27</v>
      </c>
      <c r="Q874" s="51">
        <v>0.2</v>
      </c>
      <c r="R874" s="52">
        <v>0.14699999999999999</v>
      </c>
      <c r="S874" s="53">
        <f t="shared" si="61"/>
        <v>346</v>
      </c>
      <c r="T874" s="12">
        <f t="shared" si="60"/>
        <v>288.33333333333337</v>
      </c>
    </row>
    <row r="875" spans="3:20" ht="132" x14ac:dyDescent="0.25">
      <c r="C875" s="11">
        <v>869</v>
      </c>
      <c r="D875" s="9" t="s">
        <v>1242</v>
      </c>
      <c r="E875" s="9" t="s">
        <v>17</v>
      </c>
      <c r="F875" s="9">
        <v>5</v>
      </c>
      <c r="G875" s="2"/>
      <c r="H875" s="6"/>
      <c r="I875" s="11" t="s">
        <v>12</v>
      </c>
      <c r="J875" s="12">
        <v>490</v>
      </c>
      <c r="K875" s="11"/>
      <c r="L875" s="11" t="s">
        <v>2296</v>
      </c>
      <c r="M875" s="11"/>
      <c r="N875" s="11"/>
      <c r="O875" s="12">
        <f t="shared" si="58"/>
        <v>490</v>
      </c>
      <c r="P875" s="12">
        <f t="shared" si="59"/>
        <v>2450</v>
      </c>
      <c r="Q875" s="51">
        <v>0.2</v>
      </c>
      <c r="R875" s="52">
        <v>0.14699999999999999</v>
      </c>
      <c r="S875" s="53">
        <f t="shared" si="61"/>
        <v>1672</v>
      </c>
      <c r="T875" s="12">
        <f t="shared" si="60"/>
        <v>1393.3333333333335</v>
      </c>
    </row>
    <row r="876" spans="3:20" ht="36" x14ac:dyDescent="0.25">
      <c r="C876" s="11">
        <v>870</v>
      </c>
      <c r="D876" s="9" t="s">
        <v>1243</v>
      </c>
      <c r="E876" s="9" t="s">
        <v>17</v>
      </c>
      <c r="F876" s="9">
        <v>4</v>
      </c>
      <c r="G876" s="2"/>
      <c r="H876" s="6"/>
      <c r="I876" s="11" t="s">
        <v>12</v>
      </c>
      <c r="J876" s="12">
        <v>14161</v>
      </c>
      <c r="K876" s="11"/>
      <c r="L876" s="11" t="s">
        <v>2342</v>
      </c>
      <c r="M876" s="11"/>
      <c r="N876" s="11"/>
      <c r="O876" s="12">
        <f t="shared" si="58"/>
        <v>14161</v>
      </c>
      <c r="P876" s="12">
        <f t="shared" si="59"/>
        <v>56644</v>
      </c>
      <c r="Q876" s="51">
        <v>0.2</v>
      </c>
      <c r="R876" s="52">
        <v>0.14699999999999999</v>
      </c>
      <c r="S876" s="53">
        <f t="shared" si="61"/>
        <v>38654</v>
      </c>
      <c r="T876" s="12">
        <f t="shared" si="60"/>
        <v>32211.666666666668</v>
      </c>
    </row>
    <row r="877" spans="3:20" ht="36" x14ac:dyDescent="0.25">
      <c r="C877" s="11">
        <v>871</v>
      </c>
      <c r="D877" s="9" t="s">
        <v>1244</v>
      </c>
      <c r="E877" s="9" t="s">
        <v>17</v>
      </c>
      <c r="F877" s="9">
        <v>2</v>
      </c>
      <c r="G877" s="2"/>
      <c r="H877" s="6"/>
      <c r="I877" s="11" t="s">
        <v>12</v>
      </c>
      <c r="J877" s="12">
        <v>51520</v>
      </c>
      <c r="K877" s="11"/>
      <c r="L877" s="11" t="s">
        <v>2343</v>
      </c>
      <c r="M877" s="11"/>
      <c r="N877" s="11"/>
      <c r="O877" s="12">
        <f t="shared" si="58"/>
        <v>51520</v>
      </c>
      <c r="P877" s="12">
        <f t="shared" si="59"/>
        <v>103040</v>
      </c>
      <c r="Q877" s="51">
        <v>0.2</v>
      </c>
      <c r="R877" s="52">
        <v>0.14699999999999999</v>
      </c>
      <c r="S877" s="53">
        <f t="shared" si="61"/>
        <v>70314</v>
      </c>
      <c r="T877" s="12">
        <f t="shared" si="60"/>
        <v>58595</v>
      </c>
    </row>
    <row r="878" spans="3:20" ht="24" x14ac:dyDescent="0.25">
      <c r="C878" s="11">
        <v>872</v>
      </c>
      <c r="D878" s="9" t="s">
        <v>1245</v>
      </c>
      <c r="E878" s="9" t="s">
        <v>17</v>
      </c>
      <c r="F878" s="9">
        <v>2</v>
      </c>
      <c r="G878" s="2"/>
      <c r="H878" s="6"/>
      <c r="I878" s="11" t="s">
        <v>12</v>
      </c>
      <c r="J878" s="12">
        <v>97265</v>
      </c>
      <c r="K878" s="11"/>
      <c r="L878" s="11" t="s">
        <v>2344</v>
      </c>
      <c r="M878" s="11"/>
      <c r="N878" s="11"/>
      <c r="O878" s="12">
        <f t="shared" si="58"/>
        <v>97265</v>
      </c>
      <c r="P878" s="12">
        <f t="shared" si="59"/>
        <v>194530</v>
      </c>
      <c r="Q878" s="51">
        <v>0.2</v>
      </c>
      <c r="R878" s="52">
        <v>0.14699999999999999</v>
      </c>
      <c r="S878" s="53">
        <f t="shared" si="61"/>
        <v>132747</v>
      </c>
      <c r="T878" s="12">
        <f t="shared" si="60"/>
        <v>110622.5</v>
      </c>
    </row>
    <row r="879" spans="3:20" x14ac:dyDescent="0.25">
      <c r="C879" s="11">
        <v>873</v>
      </c>
      <c r="D879" s="9" t="s">
        <v>1246</v>
      </c>
      <c r="E879" s="9" t="s">
        <v>17</v>
      </c>
      <c r="F879" s="9">
        <v>54</v>
      </c>
      <c r="G879" s="2"/>
      <c r="H879" s="6"/>
      <c r="I879" s="11" t="s">
        <v>12</v>
      </c>
      <c r="J879" s="12">
        <v>22563.200000000001</v>
      </c>
      <c r="K879" s="11"/>
      <c r="L879" s="11" t="s">
        <v>2345</v>
      </c>
      <c r="M879" s="11"/>
      <c r="N879" s="11"/>
      <c r="O879" s="12">
        <f t="shared" si="58"/>
        <v>22563.200000000001</v>
      </c>
      <c r="P879" s="12">
        <f t="shared" si="59"/>
        <v>1218412.8</v>
      </c>
      <c r="Q879" s="51">
        <v>0.2</v>
      </c>
      <c r="R879" s="52">
        <v>0.14699999999999999</v>
      </c>
      <c r="S879" s="53">
        <f t="shared" si="61"/>
        <v>831445</v>
      </c>
      <c r="T879" s="12">
        <f t="shared" si="60"/>
        <v>692870.83333333337</v>
      </c>
    </row>
    <row r="880" spans="3:20" x14ac:dyDescent="0.25">
      <c r="C880" s="11">
        <v>874</v>
      </c>
      <c r="D880" s="9" t="s">
        <v>1247</v>
      </c>
      <c r="E880" s="9" t="s">
        <v>17</v>
      </c>
      <c r="F880" s="9">
        <v>8</v>
      </c>
      <c r="G880" s="2"/>
      <c r="H880" s="6"/>
      <c r="I880" s="11" t="s">
        <v>12</v>
      </c>
      <c r="J880" s="12">
        <v>28267.8</v>
      </c>
      <c r="K880" s="11"/>
      <c r="L880" s="11" t="s">
        <v>2346</v>
      </c>
      <c r="M880" s="11"/>
      <c r="N880" s="11"/>
      <c r="O880" s="12">
        <f t="shared" si="58"/>
        <v>28267.8</v>
      </c>
      <c r="P880" s="12">
        <f t="shared" si="59"/>
        <v>226142.4</v>
      </c>
      <c r="Q880" s="51">
        <v>0.2</v>
      </c>
      <c r="R880" s="52">
        <v>0.14699999999999999</v>
      </c>
      <c r="S880" s="53">
        <f t="shared" si="61"/>
        <v>154320</v>
      </c>
      <c r="T880" s="12">
        <f t="shared" si="60"/>
        <v>128600</v>
      </c>
    </row>
    <row r="881" spans="3:20" x14ac:dyDescent="0.25">
      <c r="C881" s="11">
        <v>875</v>
      </c>
      <c r="D881" s="9" t="s">
        <v>1248</v>
      </c>
      <c r="E881" s="9" t="s">
        <v>17</v>
      </c>
      <c r="F881" s="9">
        <v>6</v>
      </c>
      <c r="G881" s="2"/>
      <c r="H881" s="6"/>
      <c r="I881" s="11" t="s">
        <v>12</v>
      </c>
      <c r="J881" s="12">
        <v>34381.599999999999</v>
      </c>
      <c r="K881" s="11"/>
      <c r="L881" s="11" t="s">
        <v>2347</v>
      </c>
      <c r="M881" s="11"/>
      <c r="N881" s="11"/>
      <c r="O881" s="12">
        <f t="shared" si="58"/>
        <v>34381.599999999999</v>
      </c>
      <c r="P881" s="12">
        <f t="shared" si="59"/>
        <v>206289.59999999998</v>
      </c>
      <c r="Q881" s="51">
        <v>0.2</v>
      </c>
      <c r="R881" s="52">
        <v>0.14699999999999999</v>
      </c>
      <c r="S881" s="53">
        <f t="shared" si="61"/>
        <v>140772</v>
      </c>
      <c r="T881" s="12">
        <f t="shared" si="60"/>
        <v>117310</v>
      </c>
    </row>
    <row r="882" spans="3:20" ht="24" x14ac:dyDescent="0.25">
      <c r="C882" s="11">
        <v>876</v>
      </c>
      <c r="D882" s="9" t="s">
        <v>1249</v>
      </c>
      <c r="E882" s="9" t="s">
        <v>17</v>
      </c>
      <c r="F882" s="9">
        <v>1</v>
      </c>
      <c r="G882" s="2"/>
      <c r="H882" s="6"/>
      <c r="I882" s="11" t="s">
        <v>12</v>
      </c>
      <c r="J882" s="12">
        <v>2650</v>
      </c>
      <c r="K882" s="11"/>
      <c r="L882" s="11" t="s">
        <v>2348</v>
      </c>
      <c r="M882" s="11"/>
      <c r="N882" s="11"/>
      <c r="O882" s="12">
        <f t="shared" si="58"/>
        <v>2650</v>
      </c>
      <c r="P882" s="12">
        <f t="shared" si="59"/>
        <v>2650</v>
      </c>
      <c r="Q882" s="51">
        <v>0.2</v>
      </c>
      <c r="R882" s="52">
        <v>0.14699999999999999</v>
      </c>
      <c r="S882" s="53">
        <f t="shared" si="61"/>
        <v>1808</v>
      </c>
      <c r="T882" s="12">
        <f t="shared" si="60"/>
        <v>1506.6666666666667</v>
      </c>
    </row>
    <row r="883" spans="3:20" x14ac:dyDescent="0.25">
      <c r="C883" s="11">
        <v>877</v>
      </c>
      <c r="D883" s="9" t="s">
        <v>1250</v>
      </c>
      <c r="E883" s="9" t="s">
        <v>17</v>
      </c>
      <c r="F883" s="9">
        <v>3</v>
      </c>
      <c r="G883" s="2"/>
      <c r="H883" s="6"/>
      <c r="I883" s="11" t="s">
        <v>12</v>
      </c>
      <c r="J883" s="12">
        <v>31965</v>
      </c>
      <c r="K883" s="11"/>
      <c r="L883" s="11" t="s">
        <v>2349</v>
      </c>
      <c r="M883" s="11"/>
      <c r="N883" s="11"/>
      <c r="O883" s="12">
        <f t="shared" si="58"/>
        <v>31965</v>
      </c>
      <c r="P883" s="12">
        <f t="shared" si="59"/>
        <v>95895</v>
      </c>
      <c r="Q883" s="51">
        <v>0.2</v>
      </c>
      <c r="R883" s="52">
        <v>0.14699999999999999</v>
      </c>
      <c r="S883" s="53">
        <f t="shared" si="61"/>
        <v>65439</v>
      </c>
      <c r="T883" s="12">
        <f t="shared" si="60"/>
        <v>54532.5</v>
      </c>
    </row>
    <row r="884" spans="3:20" x14ac:dyDescent="0.25">
      <c r="C884" s="11">
        <v>878</v>
      </c>
      <c r="D884" s="9" t="s">
        <v>1251</v>
      </c>
      <c r="E884" s="9" t="s">
        <v>17</v>
      </c>
      <c r="F884" s="9">
        <v>2</v>
      </c>
      <c r="G884" s="2"/>
      <c r="H884" s="6"/>
      <c r="I884" s="11" t="s">
        <v>12</v>
      </c>
      <c r="J884" s="12">
        <v>43366</v>
      </c>
      <c r="K884" s="11"/>
      <c r="L884" s="11" t="s">
        <v>2350</v>
      </c>
      <c r="M884" s="11"/>
      <c r="N884" s="11"/>
      <c r="O884" s="12">
        <f t="shared" si="58"/>
        <v>43366</v>
      </c>
      <c r="P884" s="12">
        <f t="shared" si="59"/>
        <v>86732</v>
      </c>
      <c r="Q884" s="51">
        <v>0.2</v>
      </c>
      <c r="R884" s="52">
        <v>0.14699999999999999</v>
      </c>
      <c r="S884" s="53">
        <f t="shared" si="61"/>
        <v>59186</v>
      </c>
      <c r="T884" s="12">
        <f t="shared" si="60"/>
        <v>49321.666666666672</v>
      </c>
    </row>
    <row r="885" spans="3:20" ht="24" x14ac:dyDescent="0.25">
      <c r="C885" s="11">
        <v>879</v>
      </c>
      <c r="D885" s="9" t="s">
        <v>1252</v>
      </c>
      <c r="E885" s="9" t="s">
        <v>17</v>
      </c>
      <c r="F885" s="9">
        <v>4</v>
      </c>
      <c r="G885" s="2"/>
      <c r="H885" s="6"/>
      <c r="I885" s="11" t="s">
        <v>12</v>
      </c>
      <c r="J885" s="12">
        <v>108699.75</v>
      </c>
      <c r="K885" s="11"/>
      <c r="L885" s="11" t="s">
        <v>2351</v>
      </c>
      <c r="M885" s="11"/>
      <c r="N885" s="11"/>
      <c r="O885" s="12">
        <f t="shared" si="58"/>
        <v>108699.75</v>
      </c>
      <c r="P885" s="12">
        <f t="shared" si="59"/>
        <v>434799</v>
      </c>
      <c r="Q885" s="51">
        <v>0.2</v>
      </c>
      <c r="R885" s="52">
        <v>0.14699999999999999</v>
      </c>
      <c r="S885" s="53">
        <f t="shared" si="61"/>
        <v>296707</v>
      </c>
      <c r="T885" s="12">
        <f t="shared" si="60"/>
        <v>247255.83333333334</v>
      </c>
    </row>
    <row r="886" spans="3:20" x14ac:dyDescent="0.25">
      <c r="C886" s="11">
        <v>880</v>
      </c>
      <c r="D886" s="7" t="s">
        <v>1253</v>
      </c>
      <c r="E886" s="9" t="s">
        <v>17</v>
      </c>
      <c r="F886" s="9">
        <v>1</v>
      </c>
      <c r="G886" s="1">
        <v>43529</v>
      </c>
      <c r="H886" s="6">
        <v>6760</v>
      </c>
      <c r="I886" s="11" t="s">
        <v>12</v>
      </c>
      <c r="J886" s="12"/>
      <c r="K886" s="12"/>
      <c r="L886" s="11"/>
      <c r="M886" s="11">
        <v>2019</v>
      </c>
      <c r="N886" s="11">
        <f>N806</f>
        <v>1.23</v>
      </c>
      <c r="O886" s="11"/>
      <c r="P886" s="12">
        <f>H886*N886*1.2</f>
        <v>9977.7599999999984</v>
      </c>
      <c r="Q886" s="51">
        <v>0.2</v>
      </c>
      <c r="R886" s="52">
        <v>0.14699999999999999</v>
      </c>
      <c r="S886" s="53">
        <f t="shared" si="61"/>
        <v>6809</v>
      </c>
      <c r="T886" s="12">
        <f t="shared" si="60"/>
        <v>5674.166666666667</v>
      </c>
    </row>
    <row r="887" spans="3:20" ht="24" x14ac:dyDescent="0.25">
      <c r="C887" s="11">
        <v>881</v>
      </c>
      <c r="D887" s="9" t="s">
        <v>1254</v>
      </c>
      <c r="E887" s="9" t="s">
        <v>17</v>
      </c>
      <c r="F887" s="9">
        <v>1</v>
      </c>
      <c r="G887" s="2"/>
      <c r="H887" s="6"/>
      <c r="I887" s="11" t="s">
        <v>12</v>
      </c>
      <c r="J887" s="12">
        <v>229320</v>
      </c>
      <c r="K887" s="11"/>
      <c r="L887" s="11" t="s">
        <v>2352</v>
      </c>
      <c r="M887" s="11"/>
      <c r="N887" s="11"/>
      <c r="O887" s="12">
        <f t="shared" si="58"/>
        <v>229320</v>
      </c>
      <c r="P887" s="12">
        <f t="shared" si="59"/>
        <v>229320</v>
      </c>
      <c r="Q887" s="51">
        <v>0.2</v>
      </c>
      <c r="R887" s="52">
        <v>0.14699999999999999</v>
      </c>
      <c r="S887" s="53">
        <f t="shared" si="61"/>
        <v>156488</v>
      </c>
      <c r="T887" s="12">
        <f t="shared" si="60"/>
        <v>130406.66666666667</v>
      </c>
    </row>
    <row r="888" spans="3:20" x14ac:dyDescent="0.25">
      <c r="C888" s="11">
        <v>882</v>
      </c>
      <c r="D888" s="9" t="s">
        <v>1255</v>
      </c>
      <c r="E888" s="9" t="s">
        <v>17</v>
      </c>
      <c r="F888" s="9">
        <v>1</v>
      </c>
      <c r="G888" s="2"/>
      <c r="H888" s="6"/>
      <c r="I888" s="11" t="s">
        <v>12</v>
      </c>
      <c r="J888" s="12">
        <v>385000</v>
      </c>
      <c r="K888" s="11"/>
      <c r="L888" s="11" t="s">
        <v>2353</v>
      </c>
      <c r="M888" s="11"/>
      <c r="N888" s="11"/>
      <c r="O888" s="12">
        <f t="shared" si="58"/>
        <v>385000</v>
      </c>
      <c r="P888" s="12">
        <f t="shared" si="59"/>
        <v>385000</v>
      </c>
      <c r="Q888" s="51">
        <v>0.2</v>
      </c>
      <c r="R888" s="52">
        <v>0.14699999999999999</v>
      </c>
      <c r="S888" s="53">
        <f t="shared" si="61"/>
        <v>262724</v>
      </c>
      <c r="T888" s="12">
        <f t="shared" si="60"/>
        <v>218936.66666666669</v>
      </c>
    </row>
    <row r="889" spans="3:20" x14ac:dyDescent="0.25">
      <c r="C889" s="11">
        <v>883</v>
      </c>
      <c r="D889" s="7" t="s">
        <v>1256</v>
      </c>
      <c r="E889" s="9" t="s">
        <v>1209</v>
      </c>
      <c r="F889" s="9">
        <v>3</v>
      </c>
      <c r="G889" s="2"/>
      <c r="H889" s="6"/>
      <c r="I889" s="11" t="s">
        <v>12</v>
      </c>
      <c r="J889" s="12">
        <f>2.5*10</f>
        <v>25</v>
      </c>
      <c r="K889" s="11"/>
      <c r="L889" s="11" t="s">
        <v>2354</v>
      </c>
      <c r="M889" s="11"/>
      <c r="N889" s="11"/>
      <c r="O889" s="12">
        <f t="shared" si="58"/>
        <v>25</v>
      </c>
      <c r="P889" s="12">
        <f t="shared" si="59"/>
        <v>75</v>
      </c>
      <c r="Q889" s="51">
        <v>0.2</v>
      </c>
      <c r="R889" s="52">
        <v>0.14699999999999999</v>
      </c>
      <c r="S889" s="53">
        <f t="shared" si="61"/>
        <v>51</v>
      </c>
      <c r="T889" s="12">
        <f t="shared" si="60"/>
        <v>42.5</v>
      </c>
    </row>
    <row r="890" spans="3:20" ht="60" x14ac:dyDescent="0.25">
      <c r="C890" s="11">
        <v>884</v>
      </c>
      <c r="D890" s="9" t="s">
        <v>1257</v>
      </c>
      <c r="E890" s="9" t="s">
        <v>17</v>
      </c>
      <c r="F890" s="9">
        <v>2</v>
      </c>
      <c r="G890" s="2"/>
      <c r="H890" s="6"/>
      <c r="I890" s="11" t="s">
        <v>12</v>
      </c>
      <c r="J890" s="12">
        <v>120557</v>
      </c>
      <c r="K890" s="11"/>
      <c r="L890" s="11" t="s">
        <v>2355</v>
      </c>
      <c r="M890" s="11"/>
      <c r="N890" s="11"/>
      <c r="O890" s="12">
        <f t="shared" si="58"/>
        <v>120557</v>
      </c>
      <c r="P890" s="12">
        <f t="shared" si="59"/>
        <v>241114</v>
      </c>
      <c r="Q890" s="51">
        <v>0.2</v>
      </c>
      <c r="R890" s="52">
        <v>0.14699999999999999</v>
      </c>
      <c r="S890" s="53">
        <f t="shared" si="61"/>
        <v>164536</v>
      </c>
      <c r="T890" s="12">
        <f t="shared" si="60"/>
        <v>137113.33333333334</v>
      </c>
    </row>
    <row r="891" spans="3:20" x14ac:dyDescent="0.25">
      <c r="C891" s="11">
        <v>885</v>
      </c>
      <c r="D891" s="9" t="s">
        <v>1258</v>
      </c>
      <c r="E891" s="9" t="s">
        <v>17</v>
      </c>
      <c r="F891" s="9">
        <v>4</v>
      </c>
      <c r="G891" s="2"/>
      <c r="H891" s="6"/>
      <c r="I891" s="11" t="s">
        <v>12</v>
      </c>
      <c r="J891" s="12">
        <v>18758</v>
      </c>
      <c r="K891" s="11"/>
      <c r="L891" s="11" t="s">
        <v>2356</v>
      </c>
      <c r="M891" s="11"/>
      <c r="N891" s="11"/>
      <c r="O891" s="12">
        <f t="shared" si="58"/>
        <v>18758</v>
      </c>
      <c r="P891" s="12">
        <f t="shared" si="59"/>
        <v>75032</v>
      </c>
      <c r="Q891" s="51">
        <v>0.2</v>
      </c>
      <c r="R891" s="52">
        <v>0.14699999999999999</v>
      </c>
      <c r="S891" s="53">
        <f t="shared" si="61"/>
        <v>51202</v>
      </c>
      <c r="T891" s="12">
        <f t="shared" si="60"/>
        <v>42668.333333333336</v>
      </c>
    </row>
    <row r="892" spans="3:20" ht="24" x14ac:dyDescent="0.25">
      <c r="C892" s="11">
        <v>886</v>
      </c>
      <c r="D892" s="9" t="s">
        <v>1259</v>
      </c>
      <c r="E892" s="9" t="s">
        <v>17</v>
      </c>
      <c r="F892" s="9">
        <v>6</v>
      </c>
      <c r="G892" s="2"/>
      <c r="H892" s="6"/>
      <c r="I892" s="11" t="s">
        <v>12</v>
      </c>
      <c r="J892" s="12">
        <v>11500</v>
      </c>
      <c r="K892" s="11"/>
      <c r="L892" s="11" t="s">
        <v>2357</v>
      </c>
      <c r="M892" s="11"/>
      <c r="N892" s="11"/>
      <c r="O892" s="12">
        <f t="shared" si="58"/>
        <v>11500</v>
      </c>
      <c r="P892" s="12">
        <f t="shared" si="59"/>
        <v>69000</v>
      </c>
      <c r="Q892" s="51">
        <v>0.2</v>
      </c>
      <c r="R892" s="52">
        <v>0.14699999999999999</v>
      </c>
      <c r="S892" s="53">
        <f t="shared" si="61"/>
        <v>47086</v>
      </c>
      <c r="T892" s="12">
        <f t="shared" si="60"/>
        <v>39238.333333333336</v>
      </c>
    </row>
    <row r="893" spans="3:20" ht="60" x14ac:dyDescent="0.25">
      <c r="C893" s="11">
        <v>887</v>
      </c>
      <c r="D893" s="9" t="s">
        <v>1260</v>
      </c>
      <c r="E893" s="9" t="s">
        <v>17</v>
      </c>
      <c r="F893" s="9">
        <v>1</v>
      </c>
      <c r="G893" s="2"/>
      <c r="H893" s="6"/>
      <c r="I893" s="11" t="s">
        <v>12</v>
      </c>
      <c r="J893" s="12">
        <v>13087</v>
      </c>
      <c r="K893" s="11"/>
      <c r="L893" s="11" t="s">
        <v>2358</v>
      </c>
      <c r="M893" s="11"/>
      <c r="N893" s="11"/>
      <c r="O893" s="12">
        <f t="shared" si="58"/>
        <v>13087</v>
      </c>
      <c r="P893" s="12">
        <f t="shared" si="59"/>
        <v>13087</v>
      </c>
      <c r="Q893" s="51">
        <v>0.2</v>
      </c>
      <c r="R893" s="52">
        <v>0.14699999999999999</v>
      </c>
      <c r="S893" s="53">
        <f t="shared" si="61"/>
        <v>8931</v>
      </c>
      <c r="T893" s="12">
        <f t="shared" si="60"/>
        <v>7442.5</v>
      </c>
    </row>
    <row r="894" spans="3:20" x14ac:dyDescent="0.25">
      <c r="C894" s="11">
        <v>888</v>
      </c>
      <c r="D894" s="9" t="s">
        <v>1261</v>
      </c>
      <c r="E894" s="9" t="s">
        <v>17</v>
      </c>
      <c r="F894" s="9">
        <v>1</v>
      </c>
      <c r="G894" s="2"/>
      <c r="H894" s="6"/>
      <c r="I894" s="11" t="s">
        <v>12</v>
      </c>
      <c r="J894" s="12">
        <v>1780</v>
      </c>
      <c r="K894" s="11"/>
      <c r="L894" s="11" t="s">
        <v>2359</v>
      </c>
      <c r="M894" s="11"/>
      <c r="N894" s="11"/>
      <c r="O894" s="12">
        <f t="shared" si="58"/>
        <v>1780</v>
      </c>
      <c r="P894" s="12">
        <f t="shared" si="59"/>
        <v>1780</v>
      </c>
      <c r="Q894" s="51">
        <v>0.2</v>
      </c>
      <c r="R894" s="52">
        <v>0.14699999999999999</v>
      </c>
      <c r="S894" s="53">
        <f t="shared" si="61"/>
        <v>1215</v>
      </c>
      <c r="T894" s="12">
        <f t="shared" si="60"/>
        <v>1012.5</v>
      </c>
    </row>
    <row r="895" spans="3:20" ht="24" x14ac:dyDescent="0.25">
      <c r="C895" s="11">
        <v>889</v>
      </c>
      <c r="D895" s="9" t="s">
        <v>1262</v>
      </c>
      <c r="E895" s="9" t="s">
        <v>17</v>
      </c>
      <c r="F895" s="9">
        <v>2</v>
      </c>
      <c r="G895" s="2"/>
      <c r="H895" s="6"/>
      <c r="I895" s="11" t="s">
        <v>12</v>
      </c>
      <c r="J895" s="12">
        <v>20895.27</v>
      </c>
      <c r="K895" s="11"/>
      <c r="L895" s="11" t="s">
        <v>2360</v>
      </c>
      <c r="M895" s="11"/>
      <c r="N895" s="11"/>
      <c r="O895" s="12">
        <f t="shared" si="58"/>
        <v>20895.27</v>
      </c>
      <c r="P895" s="12">
        <f t="shared" si="59"/>
        <v>41790.54</v>
      </c>
      <c r="Q895" s="51">
        <v>0.2</v>
      </c>
      <c r="R895" s="52">
        <v>0.14699999999999999</v>
      </c>
      <c r="S895" s="53">
        <f t="shared" si="61"/>
        <v>28518</v>
      </c>
      <c r="T895" s="12">
        <f t="shared" si="60"/>
        <v>23765</v>
      </c>
    </row>
    <row r="896" spans="3:20" x14ac:dyDescent="0.25">
      <c r="C896" s="11">
        <v>890</v>
      </c>
      <c r="D896" s="9" t="s">
        <v>1263</v>
      </c>
      <c r="E896" s="9" t="s">
        <v>17</v>
      </c>
      <c r="F896" s="9">
        <v>1</v>
      </c>
      <c r="G896" s="2"/>
      <c r="H896" s="6"/>
      <c r="I896" s="11" t="s">
        <v>12</v>
      </c>
      <c r="J896" s="12">
        <v>1596</v>
      </c>
      <c r="K896" s="11"/>
      <c r="L896" s="11" t="s">
        <v>2361</v>
      </c>
      <c r="M896" s="11"/>
      <c r="N896" s="11"/>
      <c r="O896" s="12">
        <f t="shared" si="58"/>
        <v>1596</v>
      </c>
      <c r="P896" s="12">
        <f t="shared" si="59"/>
        <v>1596</v>
      </c>
      <c r="Q896" s="51">
        <v>0.2</v>
      </c>
      <c r="R896" s="52">
        <v>0.14699999999999999</v>
      </c>
      <c r="S896" s="53">
        <f t="shared" si="61"/>
        <v>1089</v>
      </c>
      <c r="T896" s="12">
        <f t="shared" si="60"/>
        <v>907.5</v>
      </c>
    </row>
    <row r="897" spans="3:20" x14ac:dyDescent="0.25">
      <c r="C897" s="11">
        <v>891</v>
      </c>
      <c r="D897" s="9" t="s">
        <v>1264</v>
      </c>
      <c r="E897" s="9" t="s">
        <v>17</v>
      </c>
      <c r="F897" s="9">
        <v>1</v>
      </c>
      <c r="G897" s="2"/>
      <c r="H897" s="6"/>
      <c r="I897" s="11" t="s">
        <v>12</v>
      </c>
      <c r="J897" s="12">
        <v>40536</v>
      </c>
      <c r="K897" s="11"/>
      <c r="L897" s="11" t="s">
        <v>2362</v>
      </c>
      <c r="M897" s="11"/>
      <c r="N897" s="11"/>
      <c r="O897" s="12">
        <f t="shared" si="58"/>
        <v>40536</v>
      </c>
      <c r="P897" s="12">
        <f t="shared" si="59"/>
        <v>40536</v>
      </c>
      <c r="Q897" s="51">
        <v>0.2</v>
      </c>
      <c r="R897" s="52">
        <v>0.14699999999999999</v>
      </c>
      <c r="S897" s="53">
        <f t="shared" si="61"/>
        <v>27662</v>
      </c>
      <c r="T897" s="12">
        <f t="shared" si="60"/>
        <v>23051.666666666668</v>
      </c>
    </row>
    <row r="898" spans="3:20" x14ac:dyDescent="0.25">
      <c r="C898" s="11">
        <v>892</v>
      </c>
      <c r="D898" s="9" t="s">
        <v>1265</v>
      </c>
      <c r="E898" s="9" t="s">
        <v>17</v>
      </c>
      <c r="F898" s="9">
        <v>3</v>
      </c>
      <c r="G898" s="2"/>
      <c r="H898" s="6"/>
      <c r="I898" s="11" t="s">
        <v>12</v>
      </c>
      <c r="J898" s="12">
        <v>2246</v>
      </c>
      <c r="K898" s="11"/>
      <c r="L898" s="11" t="s">
        <v>2363</v>
      </c>
      <c r="M898" s="11"/>
      <c r="N898" s="11"/>
      <c r="O898" s="12">
        <f t="shared" si="58"/>
        <v>2246</v>
      </c>
      <c r="P898" s="12">
        <f t="shared" si="59"/>
        <v>6738</v>
      </c>
      <c r="Q898" s="51">
        <v>0.2</v>
      </c>
      <c r="R898" s="52">
        <v>0.14699999999999999</v>
      </c>
      <c r="S898" s="53">
        <f t="shared" si="61"/>
        <v>4598</v>
      </c>
      <c r="T898" s="12">
        <f t="shared" si="60"/>
        <v>3831.666666666667</v>
      </c>
    </row>
    <row r="899" spans="3:20" x14ac:dyDescent="0.25">
      <c r="C899" s="11">
        <v>893</v>
      </c>
      <c r="D899" s="9" t="s">
        <v>1266</v>
      </c>
      <c r="E899" s="9" t="s">
        <v>17</v>
      </c>
      <c r="F899" s="9">
        <v>12</v>
      </c>
      <c r="G899" s="2"/>
      <c r="H899" s="6"/>
      <c r="I899" s="11" t="s">
        <v>12</v>
      </c>
      <c r="J899" s="12">
        <v>2901</v>
      </c>
      <c r="K899" s="11"/>
      <c r="L899" s="11" t="s">
        <v>2364</v>
      </c>
      <c r="M899" s="11"/>
      <c r="N899" s="11"/>
      <c r="O899" s="12">
        <f t="shared" si="58"/>
        <v>2901</v>
      </c>
      <c r="P899" s="12">
        <f t="shared" si="59"/>
        <v>34812</v>
      </c>
      <c r="Q899" s="51">
        <v>0.2</v>
      </c>
      <c r="R899" s="52">
        <v>0.14699999999999999</v>
      </c>
      <c r="S899" s="53">
        <f t="shared" si="61"/>
        <v>23756</v>
      </c>
      <c r="T899" s="12">
        <f t="shared" si="60"/>
        <v>19796.666666666668</v>
      </c>
    </row>
    <row r="900" spans="3:20" x14ac:dyDescent="0.25">
      <c r="C900" s="11">
        <v>894</v>
      </c>
      <c r="D900" s="9" t="s">
        <v>1267</v>
      </c>
      <c r="E900" s="9" t="s">
        <v>17</v>
      </c>
      <c r="F900" s="9">
        <v>1</v>
      </c>
      <c r="G900" s="2"/>
      <c r="H900" s="6"/>
      <c r="I900" s="11" t="s">
        <v>12</v>
      </c>
      <c r="J900" s="12">
        <v>1214</v>
      </c>
      <c r="K900" s="11"/>
      <c r="L900" s="11" t="s">
        <v>2365</v>
      </c>
      <c r="M900" s="11"/>
      <c r="N900" s="11"/>
      <c r="O900" s="12">
        <f t="shared" si="58"/>
        <v>1214</v>
      </c>
      <c r="P900" s="12">
        <f t="shared" si="59"/>
        <v>1214</v>
      </c>
      <c r="Q900" s="51">
        <v>0.2</v>
      </c>
      <c r="R900" s="52">
        <v>0.14699999999999999</v>
      </c>
      <c r="S900" s="53">
        <f t="shared" si="61"/>
        <v>828</v>
      </c>
      <c r="T900" s="12">
        <f t="shared" si="60"/>
        <v>690</v>
      </c>
    </row>
    <row r="901" spans="3:20" ht="24" x14ac:dyDescent="0.25">
      <c r="C901" s="11">
        <v>895</v>
      </c>
      <c r="D901" s="9" t="s">
        <v>1268</v>
      </c>
      <c r="E901" s="9" t="s">
        <v>17</v>
      </c>
      <c r="F901" s="9">
        <v>2</v>
      </c>
      <c r="G901" s="2"/>
      <c r="H901" s="6"/>
      <c r="I901" s="11" t="s">
        <v>12</v>
      </c>
      <c r="J901" s="12">
        <v>623.07000000000005</v>
      </c>
      <c r="K901" s="11"/>
      <c r="L901" s="11" t="s">
        <v>2366</v>
      </c>
      <c r="M901" s="11"/>
      <c r="N901" s="11"/>
      <c r="O901" s="12">
        <f t="shared" si="58"/>
        <v>623.07000000000005</v>
      </c>
      <c r="P901" s="12">
        <f t="shared" si="59"/>
        <v>1246.1400000000001</v>
      </c>
      <c r="Q901" s="51">
        <v>0.2</v>
      </c>
      <c r="R901" s="52">
        <v>0.14699999999999999</v>
      </c>
      <c r="S901" s="53">
        <f t="shared" si="61"/>
        <v>850</v>
      </c>
      <c r="T901" s="12">
        <f t="shared" si="60"/>
        <v>708.33333333333337</v>
      </c>
    </row>
    <row r="902" spans="3:20" x14ac:dyDescent="0.25">
      <c r="C902" s="11">
        <v>896</v>
      </c>
      <c r="D902" s="9" t="s">
        <v>1269</v>
      </c>
      <c r="E902" s="9" t="s">
        <v>17</v>
      </c>
      <c r="F902" s="9">
        <v>3</v>
      </c>
      <c r="G902" s="2"/>
      <c r="H902" s="6"/>
      <c r="I902" s="11" t="s">
        <v>12</v>
      </c>
      <c r="J902" s="12">
        <v>970</v>
      </c>
      <c r="K902" s="11"/>
      <c r="L902" s="11" t="s">
        <v>2367</v>
      </c>
      <c r="M902" s="11"/>
      <c r="N902" s="11"/>
      <c r="O902" s="12">
        <f t="shared" si="58"/>
        <v>970</v>
      </c>
      <c r="P902" s="12">
        <f t="shared" si="59"/>
        <v>2910</v>
      </c>
      <c r="Q902" s="51">
        <v>0.2</v>
      </c>
      <c r="R902" s="52">
        <v>0.14699999999999999</v>
      </c>
      <c r="S902" s="53">
        <f t="shared" si="61"/>
        <v>1986</v>
      </c>
      <c r="T902" s="12">
        <f t="shared" si="60"/>
        <v>1655</v>
      </c>
    </row>
    <row r="903" spans="3:20" ht="36" x14ac:dyDescent="0.25">
      <c r="C903" s="11">
        <v>897</v>
      </c>
      <c r="D903" s="9" t="s">
        <v>1270</v>
      </c>
      <c r="E903" s="9" t="s">
        <v>17</v>
      </c>
      <c r="F903" s="9">
        <v>1</v>
      </c>
      <c r="G903" s="2"/>
      <c r="H903" s="6"/>
      <c r="I903" s="11" t="s">
        <v>12</v>
      </c>
      <c r="J903" s="12">
        <v>2112.02</v>
      </c>
      <c r="K903" s="11"/>
      <c r="L903" s="11" t="s">
        <v>2368</v>
      </c>
      <c r="M903" s="11"/>
      <c r="N903" s="11"/>
      <c r="O903" s="12">
        <f t="shared" si="58"/>
        <v>2112.02</v>
      </c>
      <c r="P903" s="12">
        <f t="shared" si="59"/>
        <v>2112.02</v>
      </c>
      <c r="Q903" s="51">
        <v>0.2</v>
      </c>
      <c r="R903" s="52">
        <v>0.14699999999999999</v>
      </c>
      <c r="S903" s="53">
        <f t="shared" si="61"/>
        <v>1441</v>
      </c>
      <c r="T903" s="12">
        <f t="shared" si="60"/>
        <v>1200.8333333333335</v>
      </c>
    </row>
    <row r="904" spans="3:20" x14ac:dyDescent="0.25">
      <c r="C904" s="11">
        <v>898</v>
      </c>
      <c r="D904" s="9" t="s">
        <v>1271</v>
      </c>
      <c r="E904" s="9" t="s">
        <v>17</v>
      </c>
      <c r="F904" s="9">
        <v>1</v>
      </c>
      <c r="G904" s="2"/>
      <c r="H904" s="6"/>
      <c r="I904" s="11" t="s">
        <v>12</v>
      </c>
      <c r="J904" s="12">
        <v>8798</v>
      </c>
      <c r="K904" s="11"/>
      <c r="L904" s="11" t="s">
        <v>2369</v>
      </c>
      <c r="M904" s="11"/>
      <c r="N904" s="11"/>
      <c r="O904" s="12">
        <f t="shared" ref="O904:O967" si="62">J904</f>
        <v>8798</v>
      </c>
      <c r="P904" s="12">
        <f t="shared" ref="P904:P967" si="63">O904*F904</f>
        <v>8798</v>
      </c>
      <c r="Q904" s="51">
        <v>0.2</v>
      </c>
      <c r="R904" s="52">
        <v>0.14699999999999999</v>
      </c>
      <c r="S904" s="53">
        <f t="shared" si="61"/>
        <v>6004</v>
      </c>
      <c r="T904" s="12">
        <f t="shared" ref="T904:T967" si="64">S904/1.2</f>
        <v>5003.3333333333339</v>
      </c>
    </row>
    <row r="905" spans="3:20" x14ac:dyDescent="0.25">
      <c r="C905" s="11">
        <v>899</v>
      </c>
      <c r="D905" s="9" t="s">
        <v>1272</v>
      </c>
      <c r="E905" s="9" t="s">
        <v>17</v>
      </c>
      <c r="F905" s="9">
        <v>15</v>
      </c>
      <c r="G905" s="2"/>
      <c r="H905" s="6"/>
      <c r="I905" s="11" t="s">
        <v>12</v>
      </c>
      <c r="J905" s="12">
        <v>1731</v>
      </c>
      <c r="K905" s="11"/>
      <c r="L905" s="11" t="s">
        <v>2370</v>
      </c>
      <c r="M905" s="11"/>
      <c r="N905" s="11"/>
      <c r="O905" s="12">
        <f t="shared" si="62"/>
        <v>1731</v>
      </c>
      <c r="P905" s="12">
        <f t="shared" si="63"/>
        <v>25965</v>
      </c>
      <c r="Q905" s="51">
        <v>0.2</v>
      </c>
      <c r="R905" s="52">
        <v>0.14699999999999999</v>
      </c>
      <c r="S905" s="53">
        <f t="shared" si="61"/>
        <v>17719</v>
      </c>
      <c r="T905" s="12">
        <f t="shared" si="64"/>
        <v>14765.833333333334</v>
      </c>
    </row>
    <row r="906" spans="3:20" x14ac:dyDescent="0.25">
      <c r="C906" s="11">
        <v>900</v>
      </c>
      <c r="D906" s="9" t="s">
        <v>1273</v>
      </c>
      <c r="E906" s="9" t="s">
        <v>17</v>
      </c>
      <c r="F906" s="9">
        <v>1</v>
      </c>
      <c r="G906" s="2"/>
      <c r="H906" s="6"/>
      <c r="I906" s="11" t="s">
        <v>12</v>
      </c>
      <c r="J906" s="12">
        <v>63375</v>
      </c>
      <c r="K906" s="11"/>
      <c r="L906" s="11" t="s">
        <v>2371</v>
      </c>
      <c r="M906" s="11"/>
      <c r="N906" s="11"/>
      <c r="O906" s="12">
        <f t="shared" si="62"/>
        <v>63375</v>
      </c>
      <c r="P906" s="12">
        <f t="shared" si="63"/>
        <v>63375</v>
      </c>
      <c r="Q906" s="51">
        <v>0.2</v>
      </c>
      <c r="R906" s="52">
        <v>0.14699999999999999</v>
      </c>
      <c r="S906" s="53">
        <f t="shared" si="61"/>
        <v>43247</v>
      </c>
      <c r="T906" s="12">
        <f t="shared" si="64"/>
        <v>36039.166666666672</v>
      </c>
    </row>
    <row r="907" spans="3:20" ht="24" x14ac:dyDescent="0.25">
      <c r="C907" s="11">
        <v>901</v>
      </c>
      <c r="D907" s="9" t="s">
        <v>1274</v>
      </c>
      <c r="E907" s="9" t="s">
        <v>1209</v>
      </c>
      <c r="F907" s="9">
        <v>2</v>
      </c>
      <c r="G907" s="2"/>
      <c r="H907" s="6"/>
      <c r="I907" s="11" t="s">
        <v>12</v>
      </c>
      <c r="J907" s="12">
        <v>25242.5</v>
      </c>
      <c r="K907" s="11"/>
      <c r="L907" s="11" t="s">
        <v>2372</v>
      </c>
      <c r="M907" s="11"/>
      <c r="N907" s="11"/>
      <c r="O907" s="12">
        <f t="shared" si="62"/>
        <v>25242.5</v>
      </c>
      <c r="P907" s="12">
        <f t="shared" si="63"/>
        <v>50485</v>
      </c>
      <c r="Q907" s="51">
        <v>0.2</v>
      </c>
      <c r="R907" s="52">
        <v>0.14699999999999999</v>
      </c>
      <c r="S907" s="53">
        <f t="shared" si="61"/>
        <v>34451</v>
      </c>
      <c r="T907" s="12">
        <f t="shared" si="64"/>
        <v>28709.166666666668</v>
      </c>
    </row>
    <row r="908" spans="3:20" x14ac:dyDescent="0.25">
      <c r="C908" s="11">
        <v>902</v>
      </c>
      <c r="D908" s="9" t="s">
        <v>1275</v>
      </c>
      <c r="E908" s="9" t="s">
        <v>17</v>
      </c>
      <c r="F908" s="9">
        <v>1</v>
      </c>
      <c r="G908" s="2"/>
      <c r="H908" s="6"/>
      <c r="I908" s="11" t="s">
        <v>12</v>
      </c>
      <c r="J908" s="12">
        <v>455</v>
      </c>
      <c r="K908" s="11"/>
      <c r="L908" s="11" t="s">
        <v>2373</v>
      </c>
      <c r="M908" s="11"/>
      <c r="N908" s="11"/>
      <c r="O908" s="12">
        <f t="shared" si="62"/>
        <v>455</v>
      </c>
      <c r="P908" s="12">
        <f t="shared" si="63"/>
        <v>455</v>
      </c>
      <c r="Q908" s="51">
        <v>0.2</v>
      </c>
      <c r="R908" s="52">
        <v>0.14699999999999999</v>
      </c>
      <c r="S908" s="53">
        <f t="shared" si="61"/>
        <v>310</v>
      </c>
      <c r="T908" s="12">
        <f t="shared" si="64"/>
        <v>258.33333333333337</v>
      </c>
    </row>
    <row r="909" spans="3:20" x14ac:dyDescent="0.25">
      <c r="C909" s="11">
        <v>903</v>
      </c>
      <c r="D909" s="9" t="s">
        <v>1276</v>
      </c>
      <c r="E909" s="9" t="s">
        <v>17</v>
      </c>
      <c r="F909" s="9">
        <v>1</v>
      </c>
      <c r="G909" s="2"/>
      <c r="H909" s="6"/>
      <c r="I909" s="11" t="s">
        <v>12</v>
      </c>
      <c r="J909" s="12">
        <v>277.86</v>
      </c>
      <c r="K909" s="11"/>
      <c r="L909" s="11" t="s">
        <v>2374</v>
      </c>
      <c r="M909" s="11"/>
      <c r="N909" s="11"/>
      <c r="O909" s="12">
        <f t="shared" si="62"/>
        <v>277.86</v>
      </c>
      <c r="P909" s="12">
        <f t="shared" si="63"/>
        <v>277.86</v>
      </c>
      <c r="Q909" s="51">
        <v>0.2</v>
      </c>
      <c r="R909" s="52">
        <v>0.14699999999999999</v>
      </c>
      <c r="S909" s="53">
        <f t="shared" si="61"/>
        <v>190</v>
      </c>
      <c r="T909" s="12">
        <f t="shared" si="64"/>
        <v>158.33333333333334</v>
      </c>
    </row>
    <row r="910" spans="3:20" x14ac:dyDescent="0.25">
      <c r="C910" s="11">
        <v>904</v>
      </c>
      <c r="D910" s="9" t="s">
        <v>1277</v>
      </c>
      <c r="E910" s="9" t="s">
        <v>11</v>
      </c>
      <c r="F910" s="9">
        <v>4</v>
      </c>
      <c r="G910" s="2"/>
      <c r="H910" s="6"/>
      <c r="I910" s="11" t="s">
        <v>12</v>
      </c>
      <c r="J910" s="12">
        <v>420</v>
      </c>
      <c r="K910" s="11"/>
      <c r="L910" s="11" t="s">
        <v>2375</v>
      </c>
      <c r="M910" s="11"/>
      <c r="N910" s="11"/>
      <c r="O910" s="12">
        <f t="shared" si="62"/>
        <v>420</v>
      </c>
      <c r="P910" s="12">
        <f t="shared" si="63"/>
        <v>1680</v>
      </c>
      <c r="Q910" s="51">
        <v>0.2</v>
      </c>
      <c r="R910" s="52">
        <v>0.14699999999999999</v>
      </c>
      <c r="S910" s="53">
        <f t="shared" ref="S910:S973" si="65">ROUND(P910*(1-Q910)*(1-R910),0)</f>
        <v>1146</v>
      </c>
      <c r="T910" s="12">
        <f t="shared" si="64"/>
        <v>955</v>
      </c>
    </row>
    <row r="911" spans="3:20" x14ac:dyDescent="0.25">
      <c r="C911" s="11">
        <v>905</v>
      </c>
      <c r="D911" s="9" t="s">
        <v>1278</v>
      </c>
      <c r="E911" s="9" t="s">
        <v>17</v>
      </c>
      <c r="F911" s="9">
        <v>6</v>
      </c>
      <c r="G911" s="2"/>
      <c r="H911" s="6"/>
      <c r="I911" s="11" t="s">
        <v>12</v>
      </c>
      <c r="J911" s="12">
        <f>2338.95*3</f>
        <v>7016.8499999999995</v>
      </c>
      <c r="K911" s="11"/>
      <c r="L911" s="11" t="s">
        <v>2376</v>
      </c>
      <c r="M911" s="11"/>
      <c r="N911" s="11"/>
      <c r="O911" s="12">
        <f t="shared" si="62"/>
        <v>7016.8499999999995</v>
      </c>
      <c r="P911" s="12">
        <f t="shared" si="63"/>
        <v>42101.1</v>
      </c>
      <c r="Q911" s="51">
        <v>0.2</v>
      </c>
      <c r="R911" s="52">
        <v>0.14699999999999999</v>
      </c>
      <c r="S911" s="53">
        <f t="shared" si="65"/>
        <v>28730</v>
      </c>
      <c r="T911" s="12">
        <f t="shared" si="64"/>
        <v>23941.666666666668</v>
      </c>
    </row>
    <row r="912" spans="3:20" x14ac:dyDescent="0.25">
      <c r="C912" s="11">
        <v>906</v>
      </c>
      <c r="D912" s="9" t="s">
        <v>1279</v>
      </c>
      <c r="E912" s="9" t="s">
        <v>17</v>
      </c>
      <c r="F912" s="9">
        <v>7</v>
      </c>
      <c r="G912" s="2"/>
      <c r="H912" s="6"/>
      <c r="I912" s="11" t="s">
        <v>12</v>
      </c>
      <c r="J912" s="12">
        <v>588.22</v>
      </c>
      <c r="K912" s="11"/>
      <c r="L912" s="11" t="s">
        <v>2377</v>
      </c>
      <c r="M912" s="11"/>
      <c r="N912" s="11"/>
      <c r="O912" s="12">
        <f t="shared" si="62"/>
        <v>588.22</v>
      </c>
      <c r="P912" s="12">
        <f t="shared" si="63"/>
        <v>4117.54</v>
      </c>
      <c r="Q912" s="51">
        <v>0.2</v>
      </c>
      <c r="R912" s="52">
        <v>0.14699999999999999</v>
      </c>
      <c r="S912" s="53">
        <f t="shared" si="65"/>
        <v>2810</v>
      </c>
      <c r="T912" s="12">
        <f t="shared" si="64"/>
        <v>2341.666666666667</v>
      </c>
    </row>
    <row r="913" spans="3:20" ht="24" x14ac:dyDescent="0.25">
      <c r="C913" s="11">
        <v>907</v>
      </c>
      <c r="D913" s="9" t="s">
        <v>1280</v>
      </c>
      <c r="E913" s="9" t="s">
        <v>17</v>
      </c>
      <c r="F913" s="9">
        <v>8</v>
      </c>
      <c r="G913" s="2"/>
      <c r="H913" s="6"/>
      <c r="I913" s="11" t="s">
        <v>12</v>
      </c>
      <c r="J913" s="12">
        <v>155</v>
      </c>
      <c r="K913" s="11"/>
      <c r="L913" s="11" t="s">
        <v>2378</v>
      </c>
      <c r="M913" s="11"/>
      <c r="N913" s="11"/>
      <c r="O913" s="12">
        <f t="shared" si="62"/>
        <v>155</v>
      </c>
      <c r="P913" s="12">
        <f t="shared" si="63"/>
        <v>1240</v>
      </c>
      <c r="Q913" s="51">
        <v>0.2</v>
      </c>
      <c r="R913" s="52">
        <v>0.14699999999999999</v>
      </c>
      <c r="S913" s="53">
        <f t="shared" si="65"/>
        <v>846</v>
      </c>
      <c r="T913" s="12">
        <f t="shared" si="64"/>
        <v>705</v>
      </c>
    </row>
    <row r="914" spans="3:20" ht="36" x14ac:dyDescent="0.25">
      <c r="C914" s="11">
        <v>908</v>
      </c>
      <c r="D914" s="9" t="s">
        <v>1281</v>
      </c>
      <c r="E914" s="9" t="s">
        <v>17</v>
      </c>
      <c r="F914" s="9">
        <v>6</v>
      </c>
      <c r="G914" s="2"/>
      <c r="H914" s="6"/>
      <c r="I914" s="11" t="s">
        <v>12</v>
      </c>
      <c r="J914" s="12">
        <v>11644</v>
      </c>
      <c r="K914" s="11"/>
      <c r="L914" s="11" t="s">
        <v>2379</v>
      </c>
      <c r="M914" s="11"/>
      <c r="N914" s="11"/>
      <c r="O914" s="12">
        <f t="shared" si="62"/>
        <v>11644</v>
      </c>
      <c r="P914" s="12">
        <f t="shared" si="63"/>
        <v>69864</v>
      </c>
      <c r="Q914" s="51">
        <v>0.2</v>
      </c>
      <c r="R914" s="52">
        <v>0.14699999999999999</v>
      </c>
      <c r="S914" s="53">
        <f t="shared" si="65"/>
        <v>47675</v>
      </c>
      <c r="T914" s="12">
        <f t="shared" si="64"/>
        <v>39729.166666666672</v>
      </c>
    </row>
    <row r="915" spans="3:20" x14ac:dyDescent="0.25">
      <c r="C915" s="11">
        <v>909</v>
      </c>
      <c r="D915" s="9" t="s">
        <v>1282</v>
      </c>
      <c r="E915" s="9" t="s">
        <v>11</v>
      </c>
      <c r="F915" s="9">
        <v>6</v>
      </c>
      <c r="G915" s="2"/>
      <c r="H915" s="6"/>
      <c r="I915" s="11" t="s">
        <v>12</v>
      </c>
      <c r="J915" s="12">
        <v>345.98</v>
      </c>
      <c r="K915" s="11"/>
      <c r="L915" s="11" t="s">
        <v>2380</v>
      </c>
      <c r="M915" s="11"/>
      <c r="N915" s="11"/>
      <c r="O915" s="12">
        <f t="shared" si="62"/>
        <v>345.98</v>
      </c>
      <c r="P915" s="12">
        <f t="shared" si="63"/>
        <v>2075.88</v>
      </c>
      <c r="Q915" s="51">
        <v>0.2</v>
      </c>
      <c r="R915" s="52">
        <v>0.14699999999999999</v>
      </c>
      <c r="S915" s="53">
        <f t="shared" si="65"/>
        <v>1417</v>
      </c>
      <c r="T915" s="12">
        <f t="shared" si="64"/>
        <v>1180.8333333333335</v>
      </c>
    </row>
    <row r="916" spans="3:20" x14ac:dyDescent="0.25">
      <c r="C916" s="11">
        <v>910</v>
      </c>
      <c r="D916" s="9" t="s">
        <v>1283</v>
      </c>
      <c r="E916" s="9" t="s">
        <v>17</v>
      </c>
      <c r="F916" s="9">
        <v>8</v>
      </c>
      <c r="G916" s="2"/>
      <c r="H916" s="6"/>
      <c r="I916" s="11" t="s">
        <v>12</v>
      </c>
      <c r="J916" s="12">
        <v>261</v>
      </c>
      <c r="K916" s="11"/>
      <c r="L916" s="11" t="s">
        <v>2381</v>
      </c>
      <c r="M916" s="11"/>
      <c r="N916" s="11"/>
      <c r="O916" s="12">
        <f t="shared" si="62"/>
        <v>261</v>
      </c>
      <c r="P916" s="12">
        <f t="shared" si="63"/>
        <v>2088</v>
      </c>
      <c r="Q916" s="51">
        <v>0.2</v>
      </c>
      <c r="R916" s="52">
        <v>0.14699999999999999</v>
      </c>
      <c r="S916" s="53">
        <f t="shared" si="65"/>
        <v>1425</v>
      </c>
      <c r="T916" s="12">
        <f t="shared" si="64"/>
        <v>1187.5</v>
      </c>
    </row>
    <row r="917" spans="3:20" x14ac:dyDescent="0.25">
      <c r="C917" s="11">
        <v>911</v>
      </c>
      <c r="D917" s="9" t="s">
        <v>1284</v>
      </c>
      <c r="E917" s="9" t="s">
        <v>17</v>
      </c>
      <c r="F917" s="9">
        <v>80</v>
      </c>
      <c r="G917" s="2"/>
      <c r="H917" s="6"/>
      <c r="I917" s="11" t="s">
        <v>12</v>
      </c>
      <c r="J917" s="12">
        <v>1611</v>
      </c>
      <c r="K917" s="11"/>
      <c r="L917" s="11" t="s">
        <v>2382</v>
      </c>
      <c r="M917" s="11"/>
      <c r="N917" s="11"/>
      <c r="O917" s="12">
        <f t="shared" si="62"/>
        <v>1611</v>
      </c>
      <c r="P917" s="12">
        <f t="shared" si="63"/>
        <v>128880</v>
      </c>
      <c r="Q917" s="51">
        <v>0.2</v>
      </c>
      <c r="R917" s="52">
        <v>0.14699999999999999</v>
      </c>
      <c r="S917" s="53">
        <f t="shared" si="65"/>
        <v>87948</v>
      </c>
      <c r="T917" s="12">
        <f t="shared" si="64"/>
        <v>73290</v>
      </c>
    </row>
    <row r="918" spans="3:20" x14ac:dyDescent="0.25">
      <c r="C918" s="11">
        <v>912</v>
      </c>
      <c r="D918" s="9" t="s">
        <v>1285</v>
      </c>
      <c r="E918" s="9" t="s">
        <v>17</v>
      </c>
      <c r="F918" s="9">
        <v>1</v>
      </c>
      <c r="G918" s="2"/>
      <c r="H918" s="6"/>
      <c r="I918" s="11" t="s">
        <v>12</v>
      </c>
      <c r="J918" s="12">
        <v>1132.8</v>
      </c>
      <c r="K918" s="11"/>
      <c r="L918" s="11" t="s">
        <v>2383</v>
      </c>
      <c r="M918" s="11"/>
      <c r="N918" s="11"/>
      <c r="O918" s="12">
        <f t="shared" si="62"/>
        <v>1132.8</v>
      </c>
      <c r="P918" s="12">
        <f t="shared" si="63"/>
        <v>1132.8</v>
      </c>
      <c r="Q918" s="51">
        <v>0.2</v>
      </c>
      <c r="R918" s="52">
        <v>0.14699999999999999</v>
      </c>
      <c r="S918" s="53">
        <f t="shared" si="65"/>
        <v>773</v>
      </c>
      <c r="T918" s="12">
        <f t="shared" si="64"/>
        <v>644.16666666666674</v>
      </c>
    </row>
    <row r="919" spans="3:20" ht="24" x14ac:dyDescent="0.25">
      <c r="C919" s="11">
        <v>913</v>
      </c>
      <c r="D919" s="9" t="s">
        <v>1286</v>
      </c>
      <c r="E919" s="9" t="s">
        <v>17</v>
      </c>
      <c r="F919" s="9">
        <v>10</v>
      </c>
      <c r="G919" s="2"/>
      <c r="H919" s="6"/>
      <c r="I919" s="11" t="s">
        <v>12</v>
      </c>
      <c r="J919" s="12">
        <v>122</v>
      </c>
      <c r="K919" s="11"/>
      <c r="L919" s="11" t="s">
        <v>2384</v>
      </c>
      <c r="M919" s="11"/>
      <c r="N919" s="11"/>
      <c r="O919" s="12">
        <f t="shared" si="62"/>
        <v>122</v>
      </c>
      <c r="P919" s="12">
        <f t="shared" si="63"/>
        <v>1220</v>
      </c>
      <c r="Q919" s="51">
        <v>0.2</v>
      </c>
      <c r="R919" s="52">
        <v>0.14699999999999999</v>
      </c>
      <c r="S919" s="53">
        <f t="shared" si="65"/>
        <v>833</v>
      </c>
      <c r="T919" s="12">
        <f t="shared" si="64"/>
        <v>694.16666666666674</v>
      </c>
    </row>
    <row r="920" spans="3:20" x14ac:dyDescent="0.25">
      <c r="C920" s="11">
        <v>914</v>
      </c>
      <c r="D920" s="9" t="s">
        <v>1287</v>
      </c>
      <c r="E920" s="9" t="s">
        <v>17</v>
      </c>
      <c r="F920" s="9">
        <v>2</v>
      </c>
      <c r="G920" s="2"/>
      <c r="H920" s="6"/>
      <c r="I920" s="11" t="s">
        <v>12</v>
      </c>
      <c r="J920" s="12">
        <v>1309</v>
      </c>
      <c r="K920" s="11"/>
      <c r="L920" s="11" t="s">
        <v>2385</v>
      </c>
      <c r="M920" s="11"/>
      <c r="N920" s="11"/>
      <c r="O920" s="12">
        <f t="shared" si="62"/>
        <v>1309</v>
      </c>
      <c r="P920" s="12">
        <f t="shared" si="63"/>
        <v>2618</v>
      </c>
      <c r="Q920" s="51">
        <v>0.2</v>
      </c>
      <c r="R920" s="52">
        <v>0.14699999999999999</v>
      </c>
      <c r="S920" s="53">
        <f t="shared" si="65"/>
        <v>1787</v>
      </c>
      <c r="T920" s="12">
        <f t="shared" si="64"/>
        <v>1489.1666666666667</v>
      </c>
    </row>
    <row r="921" spans="3:20" x14ac:dyDescent="0.25">
      <c r="C921" s="11">
        <v>915</v>
      </c>
      <c r="D921" s="9" t="s">
        <v>1288</v>
      </c>
      <c r="E921" s="9" t="s">
        <v>17</v>
      </c>
      <c r="F921" s="9">
        <v>9</v>
      </c>
      <c r="G921" s="2"/>
      <c r="H921" s="6"/>
      <c r="I921" s="11" t="s">
        <v>12</v>
      </c>
      <c r="J921" s="12">
        <v>1740</v>
      </c>
      <c r="K921" s="11"/>
      <c r="L921" s="11" t="s">
        <v>2386</v>
      </c>
      <c r="M921" s="11"/>
      <c r="N921" s="11"/>
      <c r="O921" s="12">
        <f t="shared" si="62"/>
        <v>1740</v>
      </c>
      <c r="P921" s="12">
        <f t="shared" si="63"/>
        <v>15660</v>
      </c>
      <c r="Q921" s="51">
        <v>0.2</v>
      </c>
      <c r="R921" s="52">
        <v>0.14699999999999999</v>
      </c>
      <c r="S921" s="53">
        <f t="shared" si="65"/>
        <v>10686</v>
      </c>
      <c r="T921" s="12">
        <f t="shared" si="64"/>
        <v>8905</v>
      </c>
    </row>
    <row r="922" spans="3:20" x14ac:dyDescent="0.25">
      <c r="C922" s="11">
        <v>916</v>
      </c>
      <c r="D922" s="9" t="s">
        <v>1289</v>
      </c>
      <c r="E922" s="9" t="s">
        <v>17</v>
      </c>
      <c r="F922" s="9">
        <v>16</v>
      </c>
      <c r="G922" s="2"/>
      <c r="H922" s="6"/>
      <c r="I922" s="11" t="s">
        <v>12</v>
      </c>
      <c r="J922" s="12">
        <v>565</v>
      </c>
      <c r="K922" s="11"/>
      <c r="L922" s="11" t="s">
        <v>2387</v>
      </c>
      <c r="M922" s="11"/>
      <c r="N922" s="11"/>
      <c r="O922" s="12">
        <f t="shared" si="62"/>
        <v>565</v>
      </c>
      <c r="P922" s="12">
        <f t="shared" si="63"/>
        <v>9040</v>
      </c>
      <c r="Q922" s="51">
        <v>0.2</v>
      </c>
      <c r="R922" s="52">
        <v>0.14699999999999999</v>
      </c>
      <c r="S922" s="53">
        <f t="shared" si="65"/>
        <v>6169</v>
      </c>
      <c r="T922" s="12">
        <f t="shared" si="64"/>
        <v>5140.8333333333339</v>
      </c>
    </row>
    <row r="923" spans="3:20" ht="24" x14ac:dyDescent="0.25">
      <c r="C923" s="11">
        <v>917</v>
      </c>
      <c r="D923" s="9" t="s">
        <v>1290</v>
      </c>
      <c r="E923" s="9" t="s">
        <v>17</v>
      </c>
      <c r="F923" s="9">
        <v>24</v>
      </c>
      <c r="G923" s="2"/>
      <c r="H923" s="6"/>
      <c r="I923" s="11" t="s">
        <v>12</v>
      </c>
      <c r="J923" s="12">
        <v>1092</v>
      </c>
      <c r="K923" s="11"/>
      <c r="L923" s="11" t="s">
        <v>2388</v>
      </c>
      <c r="M923" s="11"/>
      <c r="N923" s="11"/>
      <c r="O923" s="12">
        <f t="shared" si="62"/>
        <v>1092</v>
      </c>
      <c r="P923" s="12">
        <f t="shared" si="63"/>
        <v>26208</v>
      </c>
      <c r="Q923" s="51">
        <v>0.2</v>
      </c>
      <c r="R923" s="52">
        <v>0.14699999999999999</v>
      </c>
      <c r="S923" s="53">
        <f t="shared" si="65"/>
        <v>17884</v>
      </c>
      <c r="T923" s="12">
        <f t="shared" si="64"/>
        <v>14903.333333333334</v>
      </c>
    </row>
    <row r="924" spans="3:20" ht="24" x14ac:dyDescent="0.25">
      <c r="C924" s="11">
        <v>918</v>
      </c>
      <c r="D924" s="9" t="s">
        <v>1291</v>
      </c>
      <c r="E924" s="9" t="s">
        <v>17</v>
      </c>
      <c r="F924" s="9">
        <v>4</v>
      </c>
      <c r="G924" s="2"/>
      <c r="H924" s="6"/>
      <c r="I924" s="11" t="s">
        <v>12</v>
      </c>
      <c r="J924" s="12">
        <v>1092</v>
      </c>
      <c r="K924" s="11"/>
      <c r="L924" s="11" t="s">
        <v>2388</v>
      </c>
      <c r="M924" s="11"/>
      <c r="N924" s="11"/>
      <c r="O924" s="12">
        <f t="shared" si="62"/>
        <v>1092</v>
      </c>
      <c r="P924" s="12">
        <f t="shared" si="63"/>
        <v>4368</v>
      </c>
      <c r="Q924" s="51">
        <v>0.2</v>
      </c>
      <c r="R924" s="52">
        <v>0.14699999999999999</v>
      </c>
      <c r="S924" s="53">
        <f t="shared" si="65"/>
        <v>2981</v>
      </c>
      <c r="T924" s="12">
        <f t="shared" si="64"/>
        <v>2484.166666666667</v>
      </c>
    </row>
    <row r="925" spans="3:20" ht="24" x14ac:dyDescent="0.25">
      <c r="C925" s="11">
        <v>919</v>
      </c>
      <c r="D925" s="9" t="s">
        <v>1292</v>
      </c>
      <c r="E925" s="9" t="s">
        <v>17</v>
      </c>
      <c r="F925" s="9">
        <v>5</v>
      </c>
      <c r="G925" s="2"/>
      <c r="H925" s="6"/>
      <c r="I925" s="11" t="s">
        <v>12</v>
      </c>
      <c r="J925" s="12">
        <v>1959</v>
      </c>
      <c r="K925" s="11"/>
      <c r="L925" s="11" t="s">
        <v>2389</v>
      </c>
      <c r="M925" s="11"/>
      <c r="N925" s="11"/>
      <c r="O925" s="12">
        <f t="shared" si="62"/>
        <v>1959</v>
      </c>
      <c r="P925" s="12">
        <f t="shared" si="63"/>
        <v>9795</v>
      </c>
      <c r="Q925" s="51">
        <v>0.2</v>
      </c>
      <c r="R925" s="52">
        <v>0.14699999999999999</v>
      </c>
      <c r="S925" s="53">
        <f t="shared" si="65"/>
        <v>6684</v>
      </c>
      <c r="T925" s="12">
        <f t="shared" si="64"/>
        <v>5570</v>
      </c>
    </row>
    <row r="926" spans="3:20" x14ac:dyDescent="0.25">
      <c r="C926" s="11">
        <v>920</v>
      </c>
      <c r="D926" s="9" t="s">
        <v>1293</v>
      </c>
      <c r="E926" s="9" t="s">
        <v>17</v>
      </c>
      <c r="F926" s="9">
        <v>2</v>
      </c>
      <c r="G926" s="2"/>
      <c r="H926" s="6"/>
      <c r="I926" s="11" t="s">
        <v>12</v>
      </c>
      <c r="J926" s="12">
        <v>149</v>
      </c>
      <c r="K926" s="11"/>
      <c r="L926" s="11" t="s">
        <v>2390</v>
      </c>
      <c r="M926" s="11"/>
      <c r="N926" s="11"/>
      <c r="O926" s="12">
        <f t="shared" si="62"/>
        <v>149</v>
      </c>
      <c r="P926" s="12">
        <f t="shared" si="63"/>
        <v>298</v>
      </c>
      <c r="Q926" s="51">
        <v>0.2</v>
      </c>
      <c r="R926" s="52">
        <v>0.14699999999999999</v>
      </c>
      <c r="S926" s="53">
        <f t="shared" si="65"/>
        <v>203</v>
      </c>
      <c r="T926" s="12">
        <f t="shared" si="64"/>
        <v>169.16666666666669</v>
      </c>
    </row>
    <row r="927" spans="3:20" x14ac:dyDescent="0.25">
      <c r="C927" s="11">
        <v>921</v>
      </c>
      <c r="D927" s="9" t="s">
        <v>1294</v>
      </c>
      <c r="E927" s="9" t="s">
        <v>17</v>
      </c>
      <c r="F927" s="9">
        <v>4</v>
      </c>
      <c r="G927" s="2"/>
      <c r="H927" s="6"/>
      <c r="I927" s="11" t="s">
        <v>12</v>
      </c>
      <c r="J927" s="12">
        <v>356</v>
      </c>
      <c r="K927" s="11"/>
      <c r="L927" s="11" t="s">
        <v>2391</v>
      </c>
      <c r="M927" s="11"/>
      <c r="N927" s="11"/>
      <c r="O927" s="12">
        <f t="shared" si="62"/>
        <v>356</v>
      </c>
      <c r="P927" s="12">
        <f t="shared" si="63"/>
        <v>1424</v>
      </c>
      <c r="Q927" s="51">
        <v>0.2</v>
      </c>
      <c r="R927" s="52">
        <v>0.14699999999999999</v>
      </c>
      <c r="S927" s="53">
        <f t="shared" si="65"/>
        <v>972</v>
      </c>
      <c r="T927" s="12">
        <f t="shared" si="64"/>
        <v>810</v>
      </c>
    </row>
    <row r="928" spans="3:20" x14ac:dyDescent="0.25">
      <c r="C928" s="11">
        <v>922</v>
      </c>
      <c r="D928" s="9" t="s">
        <v>1295</v>
      </c>
      <c r="E928" s="9" t="s">
        <v>17</v>
      </c>
      <c r="F928" s="9">
        <v>6</v>
      </c>
      <c r="G928" s="2"/>
      <c r="H928" s="6"/>
      <c r="I928" s="11" t="s">
        <v>12</v>
      </c>
      <c r="J928" s="12">
        <v>834</v>
      </c>
      <c r="K928" s="11"/>
      <c r="L928" s="11" t="s">
        <v>2392</v>
      </c>
      <c r="M928" s="11"/>
      <c r="N928" s="11"/>
      <c r="O928" s="12">
        <f t="shared" si="62"/>
        <v>834</v>
      </c>
      <c r="P928" s="12">
        <f t="shared" si="63"/>
        <v>5004</v>
      </c>
      <c r="Q928" s="51">
        <v>0.2</v>
      </c>
      <c r="R928" s="52">
        <v>0.14699999999999999</v>
      </c>
      <c r="S928" s="53">
        <f t="shared" si="65"/>
        <v>3415</v>
      </c>
      <c r="T928" s="12">
        <f t="shared" si="64"/>
        <v>2845.8333333333335</v>
      </c>
    </row>
    <row r="929" spans="3:20" x14ac:dyDescent="0.25">
      <c r="C929" s="11">
        <v>923</v>
      </c>
      <c r="D929" s="9" t="s">
        <v>1296</v>
      </c>
      <c r="E929" s="9" t="s">
        <v>17</v>
      </c>
      <c r="F929" s="9">
        <v>2</v>
      </c>
      <c r="G929" s="2"/>
      <c r="H929" s="6"/>
      <c r="I929" s="11" t="s">
        <v>12</v>
      </c>
      <c r="J929" s="12">
        <v>6747</v>
      </c>
      <c r="K929" s="11"/>
      <c r="L929" s="11" t="s">
        <v>2393</v>
      </c>
      <c r="M929" s="11"/>
      <c r="N929" s="11"/>
      <c r="O929" s="12">
        <f t="shared" si="62"/>
        <v>6747</v>
      </c>
      <c r="P929" s="12">
        <f t="shared" si="63"/>
        <v>13494</v>
      </c>
      <c r="Q929" s="51">
        <v>0.2</v>
      </c>
      <c r="R929" s="52">
        <v>0.14699999999999999</v>
      </c>
      <c r="S929" s="53">
        <f t="shared" si="65"/>
        <v>9208</v>
      </c>
      <c r="T929" s="12">
        <f t="shared" si="64"/>
        <v>7673.3333333333339</v>
      </c>
    </row>
    <row r="930" spans="3:20" x14ac:dyDescent="0.25">
      <c r="C930" s="11">
        <v>924</v>
      </c>
      <c r="D930" s="9" t="s">
        <v>1297</v>
      </c>
      <c r="E930" s="9" t="s">
        <v>17</v>
      </c>
      <c r="F930" s="9">
        <v>4</v>
      </c>
      <c r="G930" s="2"/>
      <c r="H930" s="6"/>
      <c r="I930" s="11" t="s">
        <v>12</v>
      </c>
      <c r="J930" s="12">
        <v>390</v>
      </c>
      <c r="K930" s="11"/>
      <c r="L930" s="11" t="s">
        <v>2394</v>
      </c>
      <c r="M930" s="11"/>
      <c r="N930" s="11"/>
      <c r="O930" s="12">
        <f t="shared" si="62"/>
        <v>390</v>
      </c>
      <c r="P930" s="12">
        <f t="shared" si="63"/>
        <v>1560</v>
      </c>
      <c r="Q930" s="51">
        <v>0.2</v>
      </c>
      <c r="R930" s="52">
        <v>0.14699999999999999</v>
      </c>
      <c r="S930" s="53">
        <f t="shared" si="65"/>
        <v>1065</v>
      </c>
      <c r="T930" s="12">
        <f t="shared" si="64"/>
        <v>887.5</v>
      </c>
    </row>
    <row r="931" spans="3:20" x14ac:dyDescent="0.25">
      <c r="C931" s="11">
        <v>925</v>
      </c>
      <c r="D931" s="9" t="s">
        <v>1298</v>
      </c>
      <c r="E931" s="9" t="s">
        <v>17</v>
      </c>
      <c r="F931" s="9">
        <v>22</v>
      </c>
      <c r="G931" s="2"/>
      <c r="H931" s="6"/>
      <c r="I931" s="11" t="s">
        <v>12</v>
      </c>
      <c r="J931" s="12">
        <v>390</v>
      </c>
      <c r="K931" s="11"/>
      <c r="L931" s="11" t="s">
        <v>2394</v>
      </c>
      <c r="M931" s="11"/>
      <c r="N931" s="11"/>
      <c r="O931" s="12">
        <f t="shared" si="62"/>
        <v>390</v>
      </c>
      <c r="P931" s="12">
        <f t="shared" si="63"/>
        <v>8580</v>
      </c>
      <c r="Q931" s="51">
        <v>0.2</v>
      </c>
      <c r="R931" s="52">
        <v>0.14699999999999999</v>
      </c>
      <c r="S931" s="53">
        <f t="shared" si="65"/>
        <v>5855</v>
      </c>
      <c r="T931" s="12">
        <f t="shared" si="64"/>
        <v>4879.166666666667</v>
      </c>
    </row>
    <row r="932" spans="3:20" x14ac:dyDescent="0.25">
      <c r="C932" s="11">
        <v>926</v>
      </c>
      <c r="D932" s="9" t="s">
        <v>1299</v>
      </c>
      <c r="E932" s="9" t="s">
        <v>17</v>
      </c>
      <c r="F932" s="9">
        <v>10</v>
      </c>
      <c r="G932" s="2"/>
      <c r="H932" s="6"/>
      <c r="I932" s="11" t="s">
        <v>12</v>
      </c>
      <c r="J932" s="12">
        <v>390</v>
      </c>
      <c r="K932" s="11"/>
      <c r="L932" s="11" t="s">
        <v>2394</v>
      </c>
      <c r="M932" s="11"/>
      <c r="N932" s="11"/>
      <c r="O932" s="12">
        <f t="shared" si="62"/>
        <v>390</v>
      </c>
      <c r="P932" s="12">
        <f t="shared" si="63"/>
        <v>3900</v>
      </c>
      <c r="Q932" s="51">
        <v>0.2</v>
      </c>
      <c r="R932" s="52">
        <v>0.14699999999999999</v>
      </c>
      <c r="S932" s="53">
        <f t="shared" si="65"/>
        <v>2661</v>
      </c>
      <c r="T932" s="12">
        <f t="shared" si="64"/>
        <v>2217.5</v>
      </c>
    </row>
    <row r="933" spans="3:20" x14ac:dyDescent="0.25">
      <c r="C933" s="11">
        <v>927</v>
      </c>
      <c r="D933" s="9" t="s">
        <v>1300</v>
      </c>
      <c r="E933" s="9" t="s">
        <v>17</v>
      </c>
      <c r="F933" s="9">
        <v>5</v>
      </c>
      <c r="G933" s="2"/>
      <c r="H933" s="6"/>
      <c r="I933" s="11" t="s">
        <v>12</v>
      </c>
      <c r="J933" s="12">
        <v>390</v>
      </c>
      <c r="K933" s="11"/>
      <c r="L933" s="11" t="s">
        <v>2394</v>
      </c>
      <c r="M933" s="11"/>
      <c r="N933" s="11"/>
      <c r="O933" s="12">
        <f t="shared" si="62"/>
        <v>390</v>
      </c>
      <c r="P933" s="12">
        <f t="shared" si="63"/>
        <v>1950</v>
      </c>
      <c r="Q933" s="51">
        <v>0.2</v>
      </c>
      <c r="R933" s="52">
        <v>0.14699999999999999</v>
      </c>
      <c r="S933" s="53">
        <f t="shared" si="65"/>
        <v>1331</v>
      </c>
      <c r="T933" s="12">
        <f t="shared" si="64"/>
        <v>1109.1666666666667</v>
      </c>
    </row>
    <row r="934" spans="3:20" x14ac:dyDescent="0.25">
      <c r="C934" s="11">
        <v>928</v>
      </c>
      <c r="D934" s="9" t="s">
        <v>1301</v>
      </c>
      <c r="E934" s="9" t="s">
        <v>17</v>
      </c>
      <c r="F934" s="9">
        <v>16</v>
      </c>
      <c r="G934" s="2"/>
      <c r="H934" s="6"/>
      <c r="I934" s="11" t="s">
        <v>12</v>
      </c>
      <c r="J934" s="12">
        <v>390</v>
      </c>
      <c r="K934" s="11"/>
      <c r="L934" s="11" t="s">
        <v>2394</v>
      </c>
      <c r="M934" s="11"/>
      <c r="N934" s="11"/>
      <c r="O934" s="12">
        <f t="shared" si="62"/>
        <v>390</v>
      </c>
      <c r="P934" s="12">
        <f t="shared" si="63"/>
        <v>6240</v>
      </c>
      <c r="Q934" s="51">
        <v>0.2</v>
      </c>
      <c r="R934" s="52">
        <v>0.14699999999999999</v>
      </c>
      <c r="S934" s="53">
        <f t="shared" si="65"/>
        <v>4258</v>
      </c>
      <c r="T934" s="12">
        <f t="shared" si="64"/>
        <v>3548.3333333333335</v>
      </c>
    </row>
    <row r="935" spans="3:20" x14ac:dyDescent="0.25">
      <c r="C935" s="11">
        <v>929</v>
      </c>
      <c r="D935" s="9" t="s">
        <v>1302</v>
      </c>
      <c r="E935" s="9" t="s">
        <v>17</v>
      </c>
      <c r="F935" s="9">
        <v>20</v>
      </c>
      <c r="G935" s="2"/>
      <c r="H935" s="6"/>
      <c r="I935" s="11" t="s">
        <v>12</v>
      </c>
      <c r="J935" s="12">
        <v>390</v>
      </c>
      <c r="K935" s="11"/>
      <c r="L935" s="11" t="s">
        <v>2394</v>
      </c>
      <c r="M935" s="11"/>
      <c r="N935" s="11"/>
      <c r="O935" s="12">
        <f t="shared" si="62"/>
        <v>390</v>
      </c>
      <c r="P935" s="12">
        <f t="shared" si="63"/>
        <v>7800</v>
      </c>
      <c r="Q935" s="51">
        <v>0.2</v>
      </c>
      <c r="R935" s="52">
        <v>0.14699999999999999</v>
      </c>
      <c r="S935" s="53">
        <f t="shared" si="65"/>
        <v>5323</v>
      </c>
      <c r="T935" s="12">
        <f t="shared" si="64"/>
        <v>4435.8333333333339</v>
      </c>
    </row>
    <row r="936" spans="3:20" ht="24" x14ac:dyDescent="0.25">
      <c r="C936" s="11">
        <v>930</v>
      </c>
      <c r="D936" s="9" t="s">
        <v>1303</v>
      </c>
      <c r="E936" s="9" t="s">
        <v>17</v>
      </c>
      <c r="F936" s="9">
        <v>1</v>
      </c>
      <c r="G936" s="2"/>
      <c r="H936" s="6"/>
      <c r="I936" s="11" t="s">
        <v>12</v>
      </c>
      <c r="J936" s="12">
        <v>1890</v>
      </c>
      <c r="K936" s="11"/>
      <c r="L936" s="11" t="s">
        <v>2395</v>
      </c>
      <c r="M936" s="11"/>
      <c r="N936" s="11"/>
      <c r="O936" s="12">
        <f t="shared" si="62"/>
        <v>1890</v>
      </c>
      <c r="P936" s="12">
        <f t="shared" si="63"/>
        <v>1890</v>
      </c>
      <c r="Q936" s="51">
        <v>0.2</v>
      </c>
      <c r="R936" s="52">
        <v>0.14699999999999999</v>
      </c>
      <c r="S936" s="53">
        <f t="shared" si="65"/>
        <v>1290</v>
      </c>
      <c r="T936" s="12">
        <f t="shared" si="64"/>
        <v>1075</v>
      </c>
    </row>
    <row r="937" spans="3:20" ht="24" x14ac:dyDescent="0.25">
      <c r="C937" s="11">
        <v>931</v>
      </c>
      <c r="D937" s="9" t="s">
        <v>1304</v>
      </c>
      <c r="E937" s="9" t="s">
        <v>17</v>
      </c>
      <c r="F937" s="9">
        <v>16</v>
      </c>
      <c r="G937" s="2"/>
      <c r="H937" s="6"/>
      <c r="I937" s="11" t="s">
        <v>12</v>
      </c>
      <c r="J937" s="12">
        <v>370</v>
      </c>
      <c r="K937" s="11"/>
      <c r="L937" s="11" t="s">
        <v>2396</v>
      </c>
      <c r="M937" s="11"/>
      <c r="N937" s="11"/>
      <c r="O937" s="12">
        <f t="shared" si="62"/>
        <v>370</v>
      </c>
      <c r="P937" s="12">
        <f t="shared" si="63"/>
        <v>5920</v>
      </c>
      <c r="Q937" s="51">
        <v>0.2</v>
      </c>
      <c r="R937" s="52">
        <v>0.14699999999999999</v>
      </c>
      <c r="S937" s="53">
        <f t="shared" si="65"/>
        <v>4040</v>
      </c>
      <c r="T937" s="12">
        <f t="shared" si="64"/>
        <v>3366.666666666667</v>
      </c>
    </row>
    <row r="938" spans="3:20" x14ac:dyDescent="0.25">
      <c r="C938" s="11">
        <v>932</v>
      </c>
      <c r="D938" s="9" t="s">
        <v>1305</v>
      </c>
      <c r="E938" s="9" t="s">
        <v>1038</v>
      </c>
      <c r="F938" s="9">
        <v>70</v>
      </c>
      <c r="G938" s="2"/>
      <c r="H938" s="6"/>
      <c r="I938" s="11" t="s">
        <v>12</v>
      </c>
      <c r="J938" s="12">
        <v>5606</v>
      </c>
      <c r="K938" s="11"/>
      <c r="L938" s="11" t="s">
        <v>2393</v>
      </c>
      <c r="M938" s="11"/>
      <c r="N938" s="11"/>
      <c r="O938" s="12">
        <f t="shared" si="62"/>
        <v>5606</v>
      </c>
      <c r="P938" s="12">
        <f t="shared" si="63"/>
        <v>392420</v>
      </c>
      <c r="Q938" s="51">
        <v>0.2</v>
      </c>
      <c r="R938" s="52">
        <v>0.14699999999999999</v>
      </c>
      <c r="S938" s="53">
        <f t="shared" si="65"/>
        <v>267787</v>
      </c>
      <c r="T938" s="12">
        <f t="shared" si="64"/>
        <v>223155.83333333334</v>
      </c>
    </row>
    <row r="939" spans="3:20" ht="48" x14ac:dyDescent="0.25">
      <c r="C939" s="11">
        <v>933</v>
      </c>
      <c r="D939" s="9" t="s">
        <v>1306</v>
      </c>
      <c r="E939" s="9" t="s">
        <v>17</v>
      </c>
      <c r="F939" s="9">
        <v>4</v>
      </c>
      <c r="G939" s="2"/>
      <c r="H939" s="6"/>
      <c r="I939" s="11" t="s">
        <v>12</v>
      </c>
      <c r="J939" s="12">
        <v>917</v>
      </c>
      <c r="K939" s="11"/>
      <c r="L939" s="11" t="s">
        <v>2397</v>
      </c>
      <c r="M939" s="11"/>
      <c r="N939" s="11"/>
      <c r="O939" s="12">
        <f t="shared" si="62"/>
        <v>917</v>
      </c>
      <c r="P939" s="12">
        <f t="shared" si="63"/>
        <v>3668</v>
      </c>
      <c r="Q939" s="51">
        <v>0.2</v>
      </c>
      <c r="R939" s="52">
        <v>0.14699999999999999</v>
      </c>
      <c r="S939" s="53">
        <f t="shared" si="65"/>
        <v>2503</v>
      </c>
      <c r="T939" s="12">
        <f t="shared" si="64"/>
        <v>2085.8333333333335</v>
      </c>
    </row>
    <row r="940" spans="3:20" ht="36" x14ac:dyDescent="0.25">
      <c r="C940" s="11">
        <v>934</v>
      </c>
      <c r="D940" s="9" t="s">
        <v>1307</v>
      </c>
      <c r="E940" s="9" t="s">
        <v>17</v>
      </c>
      <c r="F940" s="9">
        <v>3</v>
      </c>
      <c r="G940" s="2"/>
      <c r="H940" s="6"/>
      <c r="I940" s="11" t="s">
        <v>12</v>
      </c>
      <c r="J940" s="12">
        <v>2210</v>
      </c>
      <c r="K940" s="11"/>
      <c r="L940" s="11" t="s">
        <v>2398</v>
      </c>
      <c r="M940" s="11"/>
      <c r="N940" s="11"/>
      <c r="O940" s="12">
        <f t="shared" si="62"/>
        <v>2210</v>
      </c>
      <c r="P940" s="12">
        <f t="shared" si="63"/>
        <v>6630</v>
      </c>
      <c r="Q940" s="51">
        <v>0.2</v>
      </c>
      <c r="R940" s="52">
        <v>0.14699999999999999</v>
      </c>
      <c r="S940" s="53">
        <f t="shared" si="65"/>
        <v>4524</v>
      </c>
      <c r="T940" s="12">
        <f t="shared" si="64"/>
        <v>3770</v>
      </c>
    </row>
    <row r="941" spans="3:20" ht="36" x14ac:dyDescent="0.25">
      <c r="C941" s="11">
        <v>935</v>
      </c>
      <c r="D941" s="9" t="s">
        <v>1308</v>
      </c>
      <c r="E941" s="9" t="s">
        <v>17</v>
      </c>
      <c r="F941" s="9">
        <v>2</v>
      </c>
      <c r="G941" s="2"/>
      <c r="H941" s="6"/>
      <c r="I941" s="11" t="s">
        <v>12</v>
      </c>
      <c r="J941" s="12">
        <v>2210</v>
      </c>
      <c r="K941" s="11"/>
      <c r="L941" s="11" t="s">
        <v>2398</v>
      </c>
      <c r="M941" s="11"/>
      <c r="N941" s="11"/>
      <c r="O941" s="12">
        <f t="shared" si="62"/>
        <v>2210</v>
      </c>
      <c r="P941" s="12">
        <f t="shared" si="63"/>
        <v>4420</v>
      </c>
      <c r="Q941" s="51">
        <v>0.2</v>
      </c>
      <c r="R941" s="52">
        <v>0.14699999999999999</v>
      </c>
      <c r="S941" s="53">
        <f t="shared" si="65"/>
        <v>3016</v>
      </c>
      <c r="T941" s="12">
        <f t="shared" si="64"/>
        <v>2513.3333333333335</v>
      </c>
    </row>
    <row r="942" spans="3:20" ht="36" x14ac:dyDescent="0.25">
      <c r="C942" s="11">
        <v>936</v>
      </c>
      <c r="D942" s="9" t="s">
        <v>1309</v>
      </c>
      <c r="E942" s="9" t="s">
        <v>17</v>
      </c>
      <c r="F942" s="9">
        <v>10</v>
      </c>
      <c r="G942" s="2"/>
      <c r="H942" s="6"/>
      <c r="I942" s="11" t="s">
        <v>12</v>
      </c>
      <c r="J942" s="12">
        <v>3600</v>
      </c>
      <c r="K942" s="11"/>
      <c r="L942" s="11" t="s">
        <v>2399</v>
      </c>
      <c r="M942" s="11"/>
      <c r="N942" s="11"/>
      <c r="O942" s="12">
        <f t="shared" si="62"/>
        <v>3600</v>
      </c>
      <c r="P942" s="12">
        <f t="shared" si="63"/>
        <v>36000</v>
      </c>
      <c r="Q942" s="51">
        <v>0.2</v>
      </c>
      <c r="R942" s="52">
        <v>0.14699999999999999</v>
      </c>
      <c r="S942" s="53">
        <f t="shared" si="65"/>
        <v>24566</v>
      </c>
      <c r="T942" s="12">
        <f t="shared" si="64"/>
        <v>20471.666666666668</v>
      </c>
    </row>
    <row r="943" spans="3:20" x14ac:dyDescent="0.25">
      <c r="C943" s="11">
        <v>937</v>
      </c>
      <c r="D943" s="9" t="s">
        <v>1310</v>
      </c>
      <c r="E943" s="9" t="s">
        <v>17</v>
      </c>
      <c r="F943" s="9">
        <v>3</v>
      </c>
      <c r="G943" s="2"/>
      <c r="H943" s="6"/>
      <c r="I943" s="11" t="s">
        <v>12</v>
      </c>
      <c r="J943" s="12">
        <v>1500</v>
      </c>
      <c r="K943" s="11"/>
      <c r="L943" s="11" t="s">
        <v>2400</v>
      </c>
      <c r="M943" s="11"/>
      <c r="N943" s="11"/>
      <c r="O943" s="12">
        <f t="shared" si="62"/>
        <v>1500</v>
      </c>
      <c r="P943" s="12">
        <f t="shared" si="63"/>
        <v>4500</v>
      </c>
      <c r="Q943" s="51">
        <v>0.2</v>
      </c>
      <c r="R943" s="52">
        <v>0.14699999999999999</v>
      </c>
      <c r="S943" s="53">
        <f t="shared" si="65"/>
        <v>3071</v>
      </c>
      <c r="T943" s="12">
        <f t="shared" si="64"/>
        <v>2559.166666666667</v>
      </c>
    </row>
    <row r="944" spans="3:20" x14ac:dyDescent="0.25">
      <c r="C944" s="11">
        <v>938</v>
      </c>
      <c r="D944" s="9" t="s">
        <v>1311</v>
      </c>
      <c r="E944" s="9" t="s">
        <v>17</v>
      </c>
      <c r="F944" s="9">
        <v>23</v>
      </c>
      <c r="G944" s="2"/>
      <c r="H944" s="6"/>
      <c r="I944" s="11" t="s">
        <v>12</v>
      </c>
      <c r="J944" s="12">
        <v>1500</v>
      </c>
      <c r="K944" s="11"/>
      <c r="L944" s="11" t="s">
        <v>2400</v>
      </c>
      <c r="M944" s="11"/>
      <c r="N944" s="11"/>
      <c r="O944" s="12">
        <f t="shared" si="62"/>
        <v>1500</v>
      </c>
      <c r="P944" s="12">
        <f t="shared" si="63"/>
        <v>34500</v>
      </c>
      <c r="Q944" s="51">
        <v>0.2</v>
      </c>
      <c r="R944" s="52">
        <v>0.14699999999999999</v>
      </c>
      <c r="S944" s="53">
        <f t="shared" si="65"/>
        <v>23543</v>
      </c>
      <c r="T944" s="12">
        <f t="shared" si="64"/>
        <v>19619.166666666668</v>
      </c>
    </row>
    <row r="945" spans="3:20" x14ac:dyDescent="0.25">
      <c r="C945" s="11">
        <v>939</v>
      </c>
      <c r="D945" s="9" t="s">
        <v>1312</v>
      </c>
      <c r="E945" s="9" t="s">
        <v>17</v>
      </c>
      <c r="F945" s="9">
        <v>4</v>
      </c>
      <c r="G945" s="2"/>
      <c r="H945" s="6"/>
      <c r="I945" s="11" t="s">
        <v>12</v>
      </c>
      <c r="J945" s="12">
        <v>1500</v>
      </c>
      <c r="K945" s="11"/>
      <c r="L945" s="11" t="s">
        <v>2400</v>
      </c>
      <c r="M945" s="11"/>
      <c r="N945" s="11"/>
      <c r="O945" s="12">
        <f t="shared" si="62"/>
        <v>1500</v>
      </c>
      <c r="P945" s="12">
        <f t="shared" si="63"/>
        <v>6000</v>
      </c>
      <c r="Q945" s="51">
        <v>0.2</v>
      </c>
      <c r="R945" s="52">
        <v>0.14699999999999999</v>
      </c>
      <c r="S945" s="53">
        <f t="shared" si="65"/>
        <v>4094</v>
      </c>
      <c r="T945" s="12">
        <f t="shared" si="64"/>
        <v>3411.666666666667</v>
      </c>
    </row>
    <row r="946" spans="3:20" x14ac:dyDescent="0.25">
      <c r="C946" s="11">
        <v>940</v>
      </c>
      <c r="D946" s="9" t="s">
        <v>1313</v>
      </c>
      <c r="E946" s="9" t="s">
        <v>17</v>
      </c>
      <c r="F946" s="9">
        <v>4</v>
      </c>
      <c r="G946" s="2"/>
      <c r="H946" s="6"/>
      <c r="I946" s="11" t="s">
        <v>12</v>
      </c>
      <c r="J946" s="12">
        <v>1500</v>
      </c>
      <c r="K946" s="11"/>
      <c r="L946" s="11" t="s">
        <v>2400</v>
      </c>
      <c r="M946" s="11"/>
      <c r="N946" s="11"/>
      <c r="O946" s="12">
        <f t="shared" si="62"/>
        <v>1500</v>
      </c>
      <c r="P946" s="12">
        <f t="shared" si="63"/>
        <v>6000</v>
      </c>
      <c r="Q946" s="51">
        <v>0.2</v>
      </c>
      <c r="R946" s="52">
        <v>0.14699999999999999</v>
      </c>
      <c r="S946" s="53">
        <f t="shared" si="65"/>
        <v>4094</v>
      </c>
      <c r="T946" s="12">
        <f t="shared" si="64"/>
        <v>3411.666666666667</v>
      </c>
    </row>
    <row r="947" spans="3:20" ht="24" x14ac:dyDescent="0.25">
      <c r="C947" s="11">
        <v>941</v>
      </c>
      <c r="D947" s="9" t="s">
        <v>1314</v>
      </c>
      <c r="E947" s="9" t="s">
        <v>17</v>
      </c>
      <c r="F947" s="9">
        <v>1</v>
      </c>
      <c r="G947" s="2"/>
      <c r="H947" s="6"/>
      <c r="I947" s="11" t="s">
        <v>12</v>
      </c>
      <c r="J947" s="12">
        <v>5192.6499999999996</v>
      </c>
      <c r="K947" s="11"/>
      <c r="L947" s="11" t="s">
        <v>2401</v>
      </c>
      <c r="M947" s="11"/>
      <c r="N947" s="11"/>
      <c r="O947" s="12">
        <f t="shared" si="62"/>
        <v>5192.6499999999996</v>
      </c>
      <c r="P947" s="12">
        <f t="shared" si="63"/>
        <v>5192.6499999999996</v>
      </c>
      <c r="Q947" s="51">
        <v>0.2</v>
      </c>
      <c r="R947" s="52">
        <v>0.14699999999999999</v>
      </c>
      <c r="S947" s="53">
        <f t="shared" si="65"/>
        <v>3543</v>
      </c>
      <c r="T947" s="12">
        <f t="shared" si="64"/>
        <v>2952.5</v>
      </c>
    </row>
    <row r="948" spans="3:20" ht="24" x14ac:dyDescent="0.25">
      <c r="C948" s="11">
        <v>942</v>
      </c>
      <c r="D948" s="9" t="s">
        <v>1315</v>
      </c>
      <c r="E948" s="9" t="s">
        <v>17</v>
      </c>
      <c r="F948" s="9">
        <v>1</v>
      </c>
      <c r="G948" s="2"/>
      <c r="H948" s="6"/>
      <c r="I948" s="11" t="s">
        <v>12</v>
      </c>
      <c r="J948" s="12">
        <v>795</v>
      </c>
      <c r="K948" s="11"/>
      <c r="L948" s="11" t="s">
        <v>2402</v>
      </c>
      <c r="M948" s="11"/>
      <c r="N948" s="11"/>
      <c r="O948" s="12">
        <f t="shared" si="62"/>
        <v>795</v>
      </c>
      <c r="P948" s="12">
        <f t="shared" si="63"/>
        <v>795</v>
      </c>
      <c r="Q948" s="51">
        <v>0.2</v>
      </c>
      <c r="R948" s="52">
        <v>0.14699999999999999</v>
      </c>
      <c r="S948" s="53">
        <f t="shared" si="65"/>
        <v>543</v>
      </c>
      <c r="T948" s="12">
        <f t="shared" si="64"/>
        <v>452.5</v>
      </c>
    </row>
    <row r="949" spans="3:20" x14ac:dyDescent="0.25">
      <c r="C949" s="11">
        <v>943</v>
      </c>
      <c r="D949" s="9" t="s">
        <v>1316</v>
      </c>
      <c r="E949" s="9" t="s">
        <v>17</v>
      </c>
      <c r="F949" s="9">
        <v>10</v>
      </c>
      <c r="G949" s="2"/>
      <c r="H949" s="6"/>
      <c r="I949" s="11" t="s">
        <v>12</v>
      </c>
      <c r="J949" s="12">
        <v>36.24</v>
      </c>
      <c r="K949" s="11"/>
      <c r="L949" s="11" t="s">
        <v>2403</v>
      </c>
      <c r="M949" s="11"/>
      <c r="N949" s="11"/>
      <c r="O949" s="12">
        <f t="shared" si="62"/>
        <v>36.24</v>
      </c>
      <c r="P949" s="12">
        <f t="shared" si="63"/>
        <v>362.40000000000003</v>
      </c>
      <c r="Q949" s="51">
        <v>0.2</v>
      </c>
      <c r="R949" s="52">
        <v>0.14699999999999999</v>
      </c>
      <c r="S949" s="53">
        <f t="shared" si="65"/>
        <v>247</v>
      </c>
      <c r="T949" s="12">
        <f t="shared" si="64"/>
        <v>205.83333333333334</v>
      </c>
    </row>
    <row r="950" spans="3:20" ht="24" x14ac:dyDescent="0.25">
      <c r="C950" s="11">
        <v>944</v>
      </c>
      <c r="D950" s="9" t="s">
        <v>1317</v>
      </c>
      <c r="E950" s="9" t="s">
        <v>17</v>
      </c>
      <c r="F950" s="9">
        <v>44</v>
      </c>
      <c r="G950" s="2"/>
      <c r="H950" s="6"/>
      <c r="I950" s="11" t="s">
        <v>12</v>
      </c>
      <c r="J950" s="12">
        <v>25.42</v>
      </c>
      <c r="K950" s="11"/>
      <c r="L950" s="11" t="s">
        <v>2404</v>
      </c>
      <c r="M950" s="11"/>
      <c r="N950" s="11"/>
      <c r="O950" s="12">
        <f t="shared" si="62"/>
        <v>25.42</v>
      </c>
      <c r="P950" s="12">
        <f t="shared" si="63"/>
        <v>1118.48</v>
      </c>
      <c r="Q950" s="51">
        <v>0.2</v>
      </c>
      <c r="R950" s="52">
        <v>0.14699999999999999</v>
      </c>
      <c r="S950" s="53">
        <f t="shared" si="65"/>
        <v>763</v>
      </c>
      <c r="T950" s="12">
        <f t="shared" si="64"/>
        <v>635.83333333333337</v>
      </c>
    </row>
    <row r="951" spans="3:20" ht="24" x14ac:dyDescent="0.25">
      <c r="C951" s="11">
        <v>945</v>
      </c>
      <c r="D951" s="9" t="s">
        <v>1318</v>
      </c>
      <c r="E951" s="9" t="s">
        <v>11</v>
      </c>
      <c r="F951" s="9">
        <v>20</v>
      </c>
      <c r="G951" s="2"/>
      <c r="H951" s="6"/>
      <c r="I951" s="11" t="s">
        <v>12</v>
      </c>
      <c r="J951" s="12">
        <v>25.42</v>
      </c>
      <c r="K951" s="11"/>
      <c r="L951" s="11" t="s">
        <v>2404</v>
      </c>
      <c r="M951" s="11"/>
      <c r="N951" s="11"/>
      <c r="O951" s="12">
        <f t="shared" si="62"/>
        <v>25.42</v>
      </c>
      <c r="P951" s="12">
        <f t="shared" si="63"/>
        <v>508.40000000000003</v>
      </c>
      <c r="Q951" s="51">
        <v>0.2</v>
      </c>
      <c r="R951" s="52">
        <v>0.14699999999999999</v>
      </c>
      <c r="S951" s="53">
        <f t="shared" si="65"/>
        <v>347</v>
      </c>
      <c r="T951" s="12">
        <f t="shared" si="64"/>
        <v>289.16666666666669</v>
      </c>
    </row>
    <row r="952" spans="3:20" x14ac:dyDescent="0.25">
      <c r="C952" s="11">
        <v>946</v>
      </c>
      <c r="D952" s="9" t="s">
        <v>1319</v>
      </c>
      <c r="E952" s="9" t="s">
        <v>17</v>
      </c>
      <c r="F952" s="9">
        <v>22</v>
      </c>
      <c r="G952" s="2"/>
      <c r="H952" s="6"/>
      <c r="I952" s="11" t="s">
        <v>12</v>
      </c>
      <c r="J952" s="12">
        <v>1500</v>
      </c>
      <c r="K952" s="11"/>
      <c r="L952" s="11" t="s">
        <v>2400</v>
      </c>
      <c r="M952" s="11"/>
      <c r="N952" s="11"/>
      <c r="O952" s="12">
        <f t="shared" si="62"/>
        <v>1500</v>
      </c>
      <c r="P952" s="12">
        <f t="shared" si="63"/>
        <v>33000</v>
      </c>
      <c r="Q952" s="51">
        <v>0.2</v>
      </c>
      <c r="R952" s="52">
        <v>0.14699999999999999</v>
      </c>
      <c r="S952" s="53">
        <f t="shared" si="65"/>
        <v>22519</v>
      </c>
      <c r="T952" s="12">
        <f t="shared" si="64"/>
        <v>18765.833333333336</v>
      </c>
    </row>
    <row r="953" spans="3:20" ht="24" x14ac:dyDescent="0.25">
      <c r="C953" s="11">
        <v>947</v>
      </c>
      <c r="D953" s="9" t="s">
        <v>1320</v>
      </c>
      <c r="E953" s="9" t="s">
        <v>17</v>
      </c>
      <c r="F953" s="9">
        <v>13</v>
      </c>
      <c r="G953" s="2"/>
      <c r="H953" s="6"/>
      <c r="I953" s="11" t="s">
        <v>12</v>
      </c>
      <c r="J953" s="12">
        <v>2300</v>
      </c>
      <c r="K953" s="11"/>
      <c r="L953" s="11" t="s">
        <v>2405</v>
      </c>
      <c r="M953" s="11"/>
      <c r="N953" s="11"/>
      <c r="O953" s="12">
        <f t="shared" si="62"/>
        <v>2300</v>
      </c>
      <c r="P953" s="12">
        <f t="shared" si="63"/>
        <v>29900</v>
      </c>
      <c r="Q953" s="51">
        <v>0.2</v>
      </c>
      <c r="R953" s="52">
        <v>0.14699999999999999</v>
      </c>
      <c r="S953" s="53">
        <f t="shared" si="65"/>
        <v>20404</v>
      </c>
      <c r="T953" s="12">
        <f t="shared" si="64"/>
        <v>17003.333333333336</v>
      </c>
    </row>
    <row r="954" spans="3:20" x14ac:dyDescent="0.25">
      <c r="C954" s="11">
        <v>948</v>
      </c>
      <c r="D954" s="9" t="s">
        <v>1321</v>
      </c>
      <c r="E954" s="9" t="s">
        <v>17</v>
      </c>
      <c r="F954" s="9">
        <v>16</v>
      </c>
      <c r="G954" s="2"/>
      <c r="H954" s="6"/>
      <c r="I954" s="11" t="s">
        <v>12</v>
      </c>
      <c r="J954" s="12">
        <v>1148</v>
      </c>
      <c r="K954" s="11"/>
      <c r="L954" s="11" t="s">
        <v>2393</v>
      </c>
      <c r="M954" s="11"/>
      <c r="N954" s="11"/>
      <c r="O954" s="12">
        <f t="shared" si="62"/>
        <v>1148</v>
      </c>
      <c r="P954" s="12">
        <f t="shared" si="63"/>
        <v>18368</v>
      </c>
      <c r="Q954" s="51">
        <v>0.2</v>
      </c>
      <c r="R954" s="52">
        <v>0.14699999999999999</v>
      </c>
      <c r="S954" s="53">
        <f t="shared" si="65"/>
        <v>12534</v>
      </c>
      <c r="T954" s="12">
        <f t="shared" si="64"/>
        <v>10445</v>
      </c>
    </row>
    <row r="955" spans="3:20" x14ac:dyDescent="0.25">
      <c r="C955" s="11">
        <v>949</v>
      </c>
      <c r="D955" s="9" t="s">
        <v>1322</v>
      </c>
      <c r="E955" s="9" t="s">
        <v>17</v>
      </c>
      <c r="F955" s="9">
        <v>8</v>
      </c>
      <c r="G955" s="2"/>
      <c r="H955" s="6"/>
      <c r="I955" s="11" t="s">
        <v>12</v>
      </c>
      <c r="J955" s="12">
        <v>373.32</v>
      </c>
      <c r="K955" s="11"/>
      <c r="L955" s="11" t="s">
        <v>2406</v>
      </c>
      <c r="M955" s="11"/>
      <c r="N955" s="11"/>
      <c r="O955" s="12">
        <f t="shared" si="62"/>
        <v>373.32</v>
      </c>
      <c r="P955" s="12">
        <f t="shared" si="63"/>
        <v>2986.56</v>
      </c>
      <c r="Q955" s="51">
        <v>0.2</v>
      </c>
      <c r="R955" s="52">
        <v>0.14699999999999999</v>
      </c>
      <c r="S955" s="53">
        <f t="shared" si="65"/>
        <v>2038</v>
      </c>
      <c r="T955" s="12">
        <f t="shared" si="64"/>
        <v>1698.3333333333335</v>
      </c>
    </row>
    <row r="956" spans="3:20" x14ac:dyDescent="0.25">
      <c r="C956" s="11">
        <v>950</v>
      </c>
      <c r="D956" s="9" t="s">
        <v>1323</v>
      </c>
      <c r="E956" s="9" t="s">
        <v>17</v>
      </c>
      <c r="F956" s="9">
        <v>30</v>
      </c>
      <c r="G956" s="2"/>
      <c r="H956" s="6"/>
      <c r="I956" s="11" t="s">
        <v>12</v>
      </c>
      <c r="J956" s="12">
        <v>853</v>
      </c>
      <c r="K956" s="11"/>
      <c r="L956" s="11" t="s">
        <v>2393</v>
      </c>
      <c r="M956" s="11"/>
      <c r="N956" s="11"/>
      <c r="O956" s="12">
        <f t="shared" si="62"/>
        <v>853</v>
      </c>
      <c r="P956" s="12">
        <f t="shared" si="63"/>
        <v>25590</v>
      </c>
      <c r="Q956" s="51">
        <v>0.2</v>
      </c>
      <c r="R956" s="52">
        <v>0.14699999999999999</v>
      </c>
      <c r="S956" s="53">
        <f t="shared" si="65"/>
        <v>17463</v>
      </c>
      <c r="T956" s="12">
        <f t="shared" si="64"/>
        <v>14552.5</v>
      </c>
    </row>
    <row r="957" spans="3:20" x14ac:dyDescent="0.25">
      <c r="C957" s="11">
        <v>951</v>
      </c>
      <c r="D957" s="9" t="s">
        <v>1324</v>
      </c>
      <c r="E957" s="9" t="s">
        <v>17</v>
      </c>
      <c r="F957" s="9">
        <v>100</v>
      </c>
      <c r="G957" s="2"/>
      <c r="H957" s="6"/>
      <c r="I957" s="11" t="s">
        <v>12</v>
      </c>
      <c r="J957" s="12">
        <v>853</v>
      </c>
      <c r="K957" s="11"/>
      <c r="L957" s="11" t="s">
        <v>2393</v>
      </c>
      <c r="M957" s="11"/>
      <c r="N957" s="11"/>
      <c r="O957" s="12">
        <f t="shared" si="62"/>
        <v>853</v>
      </c>
      <c r="P957" s="12">
        <f t="shared" si="63"/>
        <v>85300</v>
      </c>
      <c r="Q957" s="51">
        <v>0.2</v>
      </c>
      <c r="R957" s="52">
        <v>0.14699999999999999</v>
      </c>
      <c r="S957" s="53">
        <f t="shared" si="65"/>
        <v>58209</v>
      </c>
      <c r="T957" s="12">
        <f t="shared" si="64"/>
        <v>48507.5</v>
      </c>
    </row>
    <row r="958" spans="3:20" ht="24" x14ac:dyDescent="0.25">
      <c r="C958" s="11">
        <v>952</v>
      </c>
      <c r="D958" s="9" t="s">
        <v>1325</v>
      </c>
      <c r="E958" s="9" t="s">
        <v>17</v>
      </c>
      <c r="F958" s="9">
        <v>4</v>
      </c>
      <c r="G958" s="2"/>
      <c r="H958" s="6"/>
      <c r="I958" s="11" t="s">
        <v>12</v>
      </c>
      <c r="J958" s="12">
        <v>778.22</v>
      </c>
      <c r="K958" s="11"/>
      <c r="L958" s="11" t="s">
        <v>2407</v>
      </c>
      <c r="M958" s="11"/>
      <c r="N958" s="11"/>
      <c r="O958" s="12">
        <f t="shared" si="62"/>
        <v>778.22</v>
      </c>
      <c r="P958" s="12">
        <f t="shared" si="63"/>
        <v>3112.88</v>
      </c>
      <c r="Q958" s="51">
        <v>0.2</v>
      </c>
      <c r="R958" s="52">
        <v>0.14699999999999999</v>
      </c>
      <c r="S958" s="53">
        <f t="shared" si="65"/>
        <v>2124</v>
      </c>
      <c r="T958" s="12">
        <f t="shared" si="64"/>
        <v>1770</v>
      </c>
    </row>
    <row r="959" spans="3:20" ht="24" x14ac:dyDescent="0.25">
      <c r="C959" s="11">
        <v>953</v>
      </c>
      <c r="D959" s="9" t="s">
        <v>1326</v>
      </c>
      <c r="E959" s="9" t="s">
        <v>17</v>
      </c>
      <c r="F959" s="9">
        <v>24</v>
      </c>
      <c r="G959" s="2"/>
      <c r="H959" s="6"/>
      <c r="I959" s="11" t="s">
        <v>12</v>
      </c>
      <c r="J959" s="12">
        <v>778.22</v>
      </c>
      <c r="K959" s="11"/>
      <c r="L959" s="11" t="s">
        <v>2407</v>
      </c>
      <c r="M959" s="11"/>
      <c r="N959" s="11"/>
      <c r="O959" s="12">
        <f t="shared" si="62"/>
        <v>778.22</v>
      </c>
      <c r="P959" s="12">
        <f t="shared" si="63"/>
        <v>18677.28</v>
      </c>
      <c r="Q959" s="51">
        <v>0.2</v>
      </c>
      <c r="R959" s="52">
        <v>0.14699999999999999</v>
      </c>
      <c r="S959" s="53">
        <f t="shared" si="65"/>
        <v>12745</v>
      </c>
      <c r="T959" s="12">
        <f t="shared" si="64"/>
        <v>10620.833333333334</v>
      </c>
    </row>
    <row r="960" spans="3:20" x14ac:dyDescent="0.25">
      <c r="C960" s="11">
        <v>954</v>
      </c>
      <c r="D960" s="9" t="s">
        <v>1327</v>
      </c>
      <c r="E960" s="9" t="s">
        <v>17</v>
      </c>
      <c r="F960" s="9">
        <v>40</v>
      </c>
      <c r="G960" s="2"/>
      <c r="H960" s="6"/>
      <c r="I960" s="11" t="s">
        <v>12</v>
      </c>
      <c r="J960" s="12">
        <v>132.28</v>
      </c>
      <c r="K960" s="11"/>
      <c r="L960" s="11" t="s">
        <v>2408</v>
      </c>
      <c r="M960" s="11"/>
      <c r="N960" s="11"/>
      <c r="O960" s="12">
        <f t="shared" si="62"/>
        <v>132.28</v>
      </c>
      <c r="P960" s="12">
        <f t="shared" si="63"/>
        <v>5291.2</v>
      </c>
      <c r="Q960" s="51">
        <v>0.2</v>
      </c>
      <c r="R960" s="52">
        <v>0.14699999999999999</v>
      </c>
      <c r="S960" s="53">
        <f t="shared" si="65"/>
        <v>3611</v>
      </c>
      <c r="T960" s="12">
        <f t="shared" si="64"/>
        <v>3009.166666666667</v>
      </c>
    </row>
    <row r="961" spans="3:20" x14ac:dyDescent="0.25">
      <c r="C961" s="11">
        <v>955</v>
      </c>
      <c r="D961" s="9" t="s">
        <v>1328</v>
      </c>
      <c r="E961" s="9" t="s">
        <v>17</v>
      </c>
      <c r="F961" s="9">
        <v>18</v>
      </c>
      <c r="G961" s="2"/>
      <c r="H961" s="6"/>
      <c r="I961" s="11" t="s">
        <v>12</v>
      </c>
      <c r="J961" s="12">
        <v>307.16000000000003</v>
      </c>
      <c r="K961" s="11"/>
      <c r="L961" s="11" t="s">
        <v>2409</v>
      </c>
      <c r="M961" s="11"/>
      <c r="N961" s="11"/>
      <c r="O961" s="12">
        <f t="shared" si="62"/>
        <v>307.16000000000003</v>
      </c>
      <c r="P961" s="12">
        <f t="shared" si="63"/>
        <v>5528.88</v>
      </c>
      <c r="Q961" s="51">
        <v>0.2</v>
      </c>
      <c r="R961" s="52">
        <v>0.14699999999999999</v>
      </c>
      <c r="S961" s="53">
        <f t="shared" si="65"/>
        <v>3773</v>
      </c>
      <c r="T961" s="12">
        <f t="shared" si="64"/>
        <v>3144.166666666667</v>
      </c>
    </row>
    <row r="962" spans="3:20" x14ac:dyDescent="0.25">
      <c r="C962" s="11">
        <v>956</v>
      </c>
      <c r="D962" s="9" t="s">
        <v>1329</v>
      </c>
      <c r="E962" s="9" t="s">
        <v>17</v>
      </c>
      <c r="F962" s="9">
        <v>9</v>
      </c>
      <c r="G962" s="2"/>
      <c r="H962" s="6"/>
      <c r="I962" s="11" t="s">
        <v>12</v>
      </c>
      <c r="J962" s="12">
        <v>870.86</v>
      </c>
      <c r="K962" s="11"/>
      <c r="L962" s="11" t="s">
        <v>2410</v>
      </c>
      <c r="M962" s="11"/>
      <c r="N962" s="11"/>
      <c r="O962" s="12">
        <f t="shared" si="62"/>
        <v>870.86</v>
      </c>
      <c r="P962" s="12">
        <f t="shared" si="63"/>
        <v>7837.74</v>
      </c>
      <c r="Q962" s="51">
        <v>0.2</v>
      </c>
      <c r="R962" s="52">
        <v>0.14699999999999999</v>
      </c>
      <c r="S962" s="53">
        <f t="shared" si="65"/>
        <v>5348</v>
      </c>
      <c r="T962" s="12">
        <f t="shared" si="64"/>
        <v>4456.666666666667</v>
      </c>
    </row>
    <row r="963" spans="3:20" x14ac:dyDescent="0.25">
      <c r="C963" s="11">
        <v>957</v>
      </c>
      <c r="D963" s="9" t="s">
        <v>1330</v>
      </c>
      <c r="E963" s="9" t="s">
        <v>17</v>
      </c>
      <c r="F963" s="9">
        <v>6</v>
      </c>
      <c r="G963" s="2"/>
      <c r="H963" s="6"/>
      <c r="I963" s="11" t="s">
        <v>12</v>
      </c>
      <c r="J963" s="12">
        <v>1028.3599999999999</v>
      </c>
      <c r="K963" s="11"/>
      <c r="L963" s="11" t="s">
        <v>2411</v>
      </c>
      <c r="M963" s="11"/>
      <c r="N963" s="11"/>
      <c r="O963" s="12">
        <f t="shared" si="62"/>
        <v>1028.3599999999999</v>
      </c>
      <c r="P963" s="12">
        <f t="shared" si="63"/>
        <v>6170.16</v>
      </c>
      <c r="Q963" s="51">
        <v>0.2</v>
      </c>
      <c r="R963" s="52">
        <v>0.14699999999999999</v>
      </c>
      <c r="S963" s="53">
        <f t="shared" si="65"/>
        <v>4211</v>
      </c>
      <c r="T963" s="12">
        <f t="shared" si="64"/>
        <v>3509.166666666667</v>
      </c>
    </row>
    <row r="964" spans="3:20" x14ac:dyDescent="0.25">
      <c r="C964" s="11">
        <v>958</v>
      </c>
      <c r="D964" s="9" t="s">
        <v>1331</v>
      </c>
      <c r="E964" s="9" t="s">
        <v>870</v>
      </c>
      <c r="F964" s="9">
        <v>100</v>
      </c>
      <c r="G964" s="2"/>
      <c r="H964" s="6"/>
      <c r="I964" s="11" t="s">
        <v>12</v>
      </c>
      <c r="J964" s="12">
        <v>6800</v>
      </c>
      <c r="K964" s="11"/>
      <c r="L964" s="11" t="s">
        <v>2412</v>
      </c>
      <c r="M964" s="11"/>
      <c r="N964" s="11"/>
      <c r="O964" s="12">
        <f t="shared" si="62"/>
        <v>6800</v>
      </c>
      <c r="P964" s="12">
        <f t="shared" si="63"/>
        <v>680000</v>
      </c>
      <c r="Q964" s="51">
        <v>0.2</v>
      </c>
      <c r="R964" s="52">
        <v>0.14699999999999999</v>
      </c>
      <c r="S964" s="53">
        <f t="shared" si="65"/>
        <v>464032</v>
      </c>
      <c r="T964" s="12">
        <f t="shared" si="64"/>
        <v>386693.33333333337</v>
      </c>
    </row>
    <row r="965" spans="3:20" ht="24" x14ac:dyDescent="0.25">
      <c r="C965" s="11">
        <v>959</v>
      </c>
      <c r="D965" s="9" t="s">
        <v>1332</v>
      </c>
      <c r="E965" s="9" t="s">
        <v>17</v>
      </c>
      <c r="F965" s="9">
        <v>2000</v>
      </c>
      <c r="G965" s="2"/>
      <c r="H965" s="6"/>
      <c r="I965" s="11" t="s">
        <v>12</v>
      </c>
      <c r="J965" s="12">
        <v>865</v>
      </c>
      <c r="K965" s="11"/>
      <c r="L965" s="11" t="s">
        <v>2413</v>
      </c>
      <c r="M965" s="11"/>
      <c r="N965" s="11"/>
      <c r="O965" s="12">
        <f t="shared" si="62"/>
        <v>865</v>
      </c>
      <c r="P965" s="12">
        <f t="shared" si="63"/>
        <v>1730000</v>
      </c>
      <c r="Q965" s="51">
        <v>0.2</v>
      </c>
      <c r="R965" s="52">
        <v>0.14699999999999999</v>
      </c>
      <c r="S965" s="53">
        <f t="shared" si="65"/>
        <v>1180552</v>
      </c>
      <c r="T965" s="12">
        <f t="shared" si="64"/>
        <v>983793.33333333337</v>
      </c>
    </row>
    <row r="966" spans="3:20" ht="24" x14ac:dyDescent="0.25">
      <c r="C966" s="11">
        <v>960</v>
      </c>
      <c r="D966" s="9" t="s">
        <v>1333</v>
      </c>
      <c r="E966" s="9" t="s">
        <v>17</v>
      </c>
      <c r="F966" s="9">
        <v>100</v>
      </c>
      <c r="G966" s="2"/>
      <c r="H966" s="6"/>
      <c r="I966" s="11" t="s">
        <v>12</v>
      </c>
      <c r="J966" s="12">
        <v>1293</v>
      </c>
      <c r="K966" s="11"/>
      <c r="L966" s="11" t="s">
        <v>2414</v>
      </c>
      <c r="M966" s="11"/>
      <c r="N966" s="11"/>
      <c r="O966" s="12">
        <f t="shared" si="62"/>
        <v>1293</v>
      </c>
      <c r="P966" s="12">
        <f t="shared" si="63"/>
        <v>129300</v>
      </c>
      <c r="Q966" s="51">
        <v>0.2</v>
      </c>
      <c r="R966" s="52">
        <v>0.14699999999999999</v>
      </c>
      <c r="S966" s="53">
        <f t="shared" si="65"/>
        <v>88234</v>
      </c>
      <c r="T966" s="12">
        <f t="shared" si="64"/>
        <v>73528.333333333343</v>
      </c>
    </row>
    <row r="967" spans="3:20" ht="24" x14ac:dyDescent="0.25">
      <c r="C967" s="11">
        <v>961</v>
      </c>
      <c r="D967" s="9" t="s">
        <v>1334</v>
      </c>
      <c r="E967" s="9" t="s">
        <v>17</v>
      </c>
      <c r="F967" s="9">
        <v>100</v>
      </c>
      <c r="G967" s="2"/>
      <c r="H967" s="6"/>
      <c r="I967" s="11" t="s">
        <v>12</v>
      </c>
      <c r="J967" s="12">
        <v>1293</v>
      </c>
      <c r="K967" s="11"/>
      <c r="L967" s="11" t="s">
        <v>2414</v>
      </c>
      <c r="M967" s="11"/>
      <c r="N967" s="11"/>
      <c r="O967" s="12">
        <f t="shared" si="62"/>
        <v>1293</v>
      </c>
      <c r="P967" s="12">
        <f t="shared" si="63"/>
        <v>129300</v>
      </c>
      <c r="Q967" s="51">
        <v>0.2</v>
      </c>
      <c r="R967" s="52">
        <v>0.14699999999999999</v>
      </c>
      <c r="S967" s="53">
        <f t="shared" si="65"/>
        <v>88234</v>
      </c>
      <c r="T967" s="12">
        <f t="shared" si="64"/>
        <v>73528.333333333343</v>
      </c>
    </row>
    <row r="968" spans="3:20" ht="24" x14ac:dyDescent="0.25">
      <c r="C968" s="11">
        <v>962</v>
      </c>
      <c r="D968" s="9" t="s">
        <v>1335</v>
      </c>
      <c r="E968" s="9" t="s">
        <v>17</v>
      </c>
      <c r="F968" s="9">
        <v>100</v>
      </c>
      <c r="G968" s="2"/>
      <c r="H968" s="6"/>
      <c r="I968" s="11" t="s">
        <v>12</v>
      </c>
      <c r="J968" s="12">
        <v>1293</v>
      </c>
      <c r="K968" s="11"/>
      <c r="L968" s="11" t="s">
        <v>2414</v>
      </c>
      <c r="M968" s="11"/>
      <c r="N968" s="11"/>
      <c r="O968" s="12">
        <f t="shared" ref="O968:O1031" si="66">J968</f>
        <v>1293</v>
      </c>
      <c r="P968" s="12">
        <f t="shared" ref="P968:P1031" si="67">O968*F968</f>
        <v>129300</v>
      </c>
      <c r="Q968" s="51">
        <v>0.2</v>
      </c>
      <c r="R968" s="52">
        <v>0.14699999999999999</v>
      </c>
      <c r="S968" s="53">
        <f t="shared" si="65"/>
        <v>88234</v>
      </c>
      <c r="T968" s="12">
        <f t="shared" ref="T968:T1031" si="68">S968/1.2</f>
        <v>73528.333333333343</v>
      </c>
    </row>
    <row r="969" spans="3:20" ht="24" x14ac:dyDescent="0.25">
      <c r="C969" s="11">
        <v>963</v>
      </c>
      <c r="D969" s="9" t="s">
        <v>1336</v>
      </c>
      <c r="E969" s="9" t="s">
        <v>17</v>
      </c>
      <c r="F969" s="9">
        <v>100</v>
      </c>
      <c r="G969" s="2"/>
      <c r="H969" s="6"/>
      <c r="I969" s="11" t="s">
        <v>12</v>
      </c>
      <c r="J969" s="12">
        <v>1293</v>
      </c>
      <c r="K969" s="11"/>
      <c r="L969" s="11" t="s">
        <v>2414</v>
      </c>
      <c r="M969" s="11"/>
      <c r="N969" s="11"/>
      <c r="O969" s="12">
        <f t="shared" si="66"/>
        <v>1293</v>
      </c>
      <c r="P969" s="12">
        <f t="shared" si="67"/>
        <v>129300</v>
      </c>
      <c r="Q969" s="51">
        <v>0.2</v>
      </c>
      <c r="R969" s="52">
        <v>0.14699999999999999</v>
      </c>
      <c r="S969" s="53">
        <f t="shared" si="65"/>
        <v>88234</v>
      </c>
      <c r="T969" s="12">
        <f t="shared" si="68"/>
        <v>73528.333333333343</v>
      </c>
    </row>
    <row r="970" spans="3:20" ht="24" x14ac:dyDescent="0.25">
      <c r="C970" s="11">
        <v>964</v>
      </c>
      <c r="D970" s="9" t="s">
        <v>1337</v>
      </c>
      <c r="E970" s="9" t="s">
        <v>17</v>
      </c>
      <c r="F970" s="9">
        <v>100</v>
      </c>
      <c r="G970" s="2"/>
      <c r="H970" s="6"/>
      <c r="I970" s="11" t="s">
        <v>12</v>
      </c>
      <c r="J970" s="12">
        <v>1293</v>
      </c>
      <c r="K970" s="11"/>
      <c r="L970" s="11" t="s">
        <v>2414</v>
      </c>
      <c r="M970" s="11"/>
      <c r="N970" s="11"/>
      <c r="O970" s="12">
        <f t="shared" si="66"/>
        <v>1293</v>
      </c>
      <c r="P970" s="12">
        <f t="shared" si="67"/>
        <v>129300</v>
      </c>
      <c r="Q970" s="51">
        <v>0.2</v>
      </c>
      <c r="R970" s="52">
        <v>0.14699999999999999</v>
      </c>
      <c r="S970" s="53">
        <f t="shared" si="65"/>
        <v>88234</v>
      </c>
      <c r="T970" s="12">
        <f t="shared" si="68"/>
        <v>73528.333333333343</v>
      </c>
    </row>
    <row r="971" spans="3:20" ht="24" x14ac:dyDescent="0.25">
      <c r="C971" s="11">
        <v>965</v>
      </c>
      <c r="D971" s="9" t="s">
        <v>1338</v>
      </c>
      <c r="E971" s="9" t="s">
        <v>17</v>
      </c>
      <c r="F971" s="9">
        <v>100</v>
      </c>
      <c r="G971" s="2"/>
      <c r="H971" s="6"/>
      <c r="I971" s="11" t="s">
        <v>12</v>
      </c>
      <c r="J971" s="12">
        <v>1293</v>
      </c>
      <c r="K971" s="11"/>
      <c r="L971" s="11" t="s">
        <v>2414</v>
      </c>
      <c r="M971" s="11"/>
      <c r="N971" s="11"/>
      <c r="O971" s="12">
        <f t="shared" si="66"/>
        <v>1293</v>
      </c>
      <c r="P971" s="12">
        <f t="shared" si="67"/>
        <v>129300</v>
      </c>
      <c r="Q971" s="51">
        <v>0.2</v>
      </c>
      <c r="R971" s="52">
        <v>0.14699999999999999</v>
      </c>
      <c r="S971" s="53">
        <f t="shared" si="65"/>
        <v>88234</v>
      </c>
      <c r="T971" s="12">
        <f t="shared" si="68"/>
        <v>73528.333333333343</v>
      </c>
    </row>
    <row r="972" spans="3:20" ht="24" x14ac:dyDescent="0.25">
      <c r="C972" s="11">
        <v>966</v>
      </c>
      <c r="D972" s="9" t="s">
        <v>1339</v>
      </c>
      <c r="E972" s="9" t="s">
        <v>17</v>
      </c>
      <c r="F972" s="9">
        <v>100</v>
      </c>
      <c r="G972" s="2"/>
      <c r="H972" s="6"/>
      <c r="I972" s="11" t="s">
        <v>12</v>
      </c>
      <c r="J972" s="12">
        <v>1293</v>
      </c>
      <c r="K972" s="11"/>
      <c r="L972" s="11" t="s">
        <v>2414</v>
      </c>
      <c r="M972" s="11"/>
      <c r="N972" s="11"/>
      <c r="O972" s="12">
        <f t="shared" si="66"/>
        <v>1293</v>
      </c>
      <c r="P972" s="12">
        <f t="shared" si="67"/>
        <v>129300</v>
      </c>
      <c r="Q972" s="51">
        <v>0.2</v>
      </c>
      <c r="R972" s="52">
        <v>0.14699999999999999</v>
      </c>
      <c r="S972" s="53">
        <f t="shared" si="65"/>
        <v>88234</v>
      </c>
      <c r="T972" s="12">
        <f t="shared" si="68"/>
        <v>73528.333333333343</v>
      </c>
    </row>
    <row r="973" spans="3:20" ht="24" x14ac:dyDescent="0.25">
      <c r="C973" s="11">
        <v>967</v>
      </c>
      <c r="D973" s="9" t="s">
        <v>1340</v>
      </c>
      <c r="E973" s="9" t="s">
        <v>17</v>
      </c>
      <c r="F973" s="9">
        <v>100</v>
      </c>
      <c r="G973" s="2"/>
      <c r="H973" s="6"/>
      <c r="I973" s="11" t="s">
        <v>12</v>
      </c>
      <c r="J973" s="12">
        <v>1293</v>
      </c>
      <c r="K973" s="11"/>
      <c r="L973" s="11" t="s">
        <v>2414</v>
      </c>
      <c r="M973" s="11"/>
      <c r="N973" s="11"/>
      <c r="O973" s="12">
        <f t="shared" si="66"/>
        <v>1293</v>
      </c>
      <c r="P973" s="12">
        <f t="shared" si="67"/>
        <v>129300</v>
      </c>
      <c r="Q973" s="51">
        <v>0.2</v>
      </c>
      <c r="R973" s="52">
        <v>0.14699999999999999</v>
      </c>
      <c r="S973" s="53">
        <f t="shared" si="65"/>
        <v>88234</v>
      </c>
      <c r="T973" s="12">
        <f t="shared" si="68"/>
        <v>73528.333333333343</v>
      </c>
    </row>
    <row r="974" spans="3:20" ht="24" x14ac:dyDescent="0.25">
      <c r="C974" s="11">
        <v>968</v>
      </c>
      <c r="D974" s="9" t="s">
        <v>1341</v>
      </c>
      <c r="E974" s="9" t="s">
        <v>17</v>
      </c>
      <c r="F974" s="9">
        <v>100</v>
      </c>
      <c r="G974" s="2"/>
      <c r="H974" s="6"/>
      <c r="I974" s="11" t="s">
        <v>12</v>
      </c>
      <c r="J974" s="12">
        <v>1293</v>
      </c>
      <c r="K974" s="11"/>
      <c r="L974" s="11" t="s">
        <v>2414</v>
      </c>
      <c r="M974" s="11"/>
      <c r="N974" s="11"/>
      <c r="O974" s="12">
        <f t="shared" si="66"/>
        <v>1293</v>
      </c>
      <c r="P974" s="12">
        <f t="shared" si="67"/>
        <v>129300</v>
      </c>
      <c r="Q974" s="51">
        <v>0.2</v>
      </c>
      <c r="R974" s="52">
        <v>0.14699999999999999</v>
      </c>
      <c r="S974" s="53">
        <f t="shared" ref="S974:S1037" si="69">ROUND(P974*(1-Q974)*(1-R974),0)</f>
        <v>88234</v>
      </c>
      <c r="T974" s="12">
        <f t="shared" si="68"/>
        <v>73528.333333333343</v>
      </c>
    </row>
    <row r="975" spans="3:20" ht="24" x14ac:dyDescent="0.25">
      <c r="C975" s="11">
        <v>969</v>
      </c>
      <c r="D975" s="9" t="s">
        <v>1342</v>
      </c>
      <c r="E975" s="9" t="s">
        <v>17</v>
      </c>
      <c r="F975" s="9">
        <v>100</v>
      </c>
      <c r="G975" s="2"/>
      <c r="H975" s="6"/>
      <c r="I975" s="11" t="s">
        <v>12</v>
      </c>
      <c r="J975" s="12">
        <v>1293</v>
      </c>
      <c r="K975" s="11"/>
      <c r="L975" s="11" t="s">
        <v>2414</v>
      </c>
      <c r="M975" s="11"/>
      <c r="N975" s="11"/>
      <c r="O975" s="12">
        <f t="shared" si="66"/>
        <v>1293</v>
      </c>
      <c r="P975" s="12">
        <f t="shared" si="67"/>
        <v>129300</v>
      </c>
      <c r="Q975" s="51">
        <v>0.2</v>
      </c>
      <c r="R975" s="52">
        <v>0.14699999999999999</v>
      </c>
      <c r="S975" s="53">
        <f t="shared" si="69"/>
        <v>88234</v>
      </c>
      <c r="T975" s="12">
        <f t="shared" si="68"/>
        <v>73528.333333333343</v>
      </c>
    </row>
    <row r="976" spans="3:20" ht="24" x14ac:dyDescent="0.25">
      <c r="C976" s="11">
        <v>970</v>
      </c>
      <c r="D976" s="9" t="s">
        <v>1343</v>
      </c>
      <c r="E976" s="9" t="s">
        <v>17</v>
      </c>
      <c r="F976" s="9">
        <v>100</v>
      </c>
      <c r="G976" s="2"/>
      <c r="H976" s="6"/>
      <c r="I976" s="11" t="s">
        <v>12</v>
      </c>
      <c r="J976" s="12">
        <v>1293</v>
      </c>
      <c r="K976" s="11"/>
      <c r="L976" s="11" t="s">
        <v>2414</v>
      </c>
      <c r="M976" s="11"/>
      <c r="N976" s="11"/>
      <c r="O976" s="12">
        <f t="shared" si="66"/>
        <v>1293</v>
      </c>
      <c r="P976" s="12">
        <f t="shared" si="67"/>
        <v>129300</v>
      </c>
      <c r="Q976" s="51">
        <v>0.2</v>
      </c>
      <c r="R976" s="52">
        <v>0.14699999999999999</v>
      </c>
      <c r="S976" s="53">
        <f t="shared" si="69"/>
        <v>88234</v>
      </c>
      <c r="T976" s="12">
        <f t="shared" si="68"/>
        <v>73528.333333333343</v>
      </c>
    </row>
    <row r="977" spans="3:20" ht="24" x14ac:dyDescent="0.25">
      <c r="C977" s="11">
        <v>971</v>
      </c>
      <c r="D977" s="9" t="s">
        <v>1344</v>
      </c>
      <c r="E977" s="9" t="s">
        <v>17</v>
      </c>
      <c r="F977" s="9">
        <v>100</v>
      </c>
      <c r="G977" s="2"/>
      <c r="H977" s="6"/>
      <c r="I977" s="11" t="s">
        <v>12</v>
      </c>
      <c r="J977" s="12">
        <v>1293</v>
      </c>
      <c r="K977" s="11"/>
      <c r="L977" s="11" t="s">
        <v>2414</v>
      </c>
      <c r="M977" s="11"/>
      <c r="N977" s="11"/>
      <c r="O977" s="12">
        <f t="shared" si="66"/>
        <v>1293</v>
      </c>
      <c r="P977" s="12">
        <f t="shared" si="67"/>
        <v>129300</v>
      </c>
      <c r="Q977" s="51">
        <v>0.2</v>
      </c>
      <c r="R977" s="52">
        <v>0.14699999999999999</v>
      </c>
      <c r="S977" s="53">
        <f t="shared" si="69"/>
        <v>88234</v>
      </c>
      <c r="T977" s="12">
        <f t="shared" si="68"/>
        <v>73528.333333333343</v>
      </c>
    </row>
    <row r="978" spans="3:20" ht="24" x14ac:dyDescent="0.25">
      <c r="C978" s="11">
        <v>972</v>
      </c>
      <c r="D978" s="9" t="s">
        <v>1345</v>
      </c>
      <c r="E978" s="9" t="s">
        <v>870</v>
      </c>
      <c r="F978" s="9">
        <v>40</v>
      </c>
      <c r="G978" s="2"/>
      <c r="H978" s="6"/>
      <c r="I978" s="11" t="s">
        <v>12</v>
      </c>
      <c r="J978" s="12">
        <f>15500/20</f>
        <v>775</v>
      </c>
      <c r="K978" s="11"/>
      <c r="L978" s="11" t="s">
        <v>2415</v>
      </c>
      <c r="M978" s="11"/>
      <c r="N978" s="11"/>
      <c r="O978" s="12">
        <f t="shared" si="66"/>
        <v>775</v>
      </c>
      <c r="P978" s="12">
        <f t="shared" si="67"/>
        <v>31000</v>
      </c>
      <c r="Q978" s="51">
        <v>0.2</v>
      </c>
      <c r="R978" s="52">
        <v>0.14699999999999999</v>
      </c>
      <c r="S978" s="53">
        <f t="shared" si="69"/>
        <v>21154</v>
      </c>
      <c r="T978" s="12">
        <f t="shared" si="68"/>
        <v>17628.333333333336</v>
      </c>
    </row>
    <row r="979" spans="3:20" x14ac:dyDescent="0.25">
      <c r="C979" s="11">
        <v>973</v>
      </c>
      <c r="D979" s="9" t="s">
        <v>1346</v>
      </c>
      <c r="E979" s="9" t="s">
        <v>17</v>
      </c>
      <c r="F979" s="9">
        <v>22</v>
      </c>
      <c r="G979" s="2"/>
      <c r="H979" s="6"/>
      <c r="I979" s="11" t="s">
        <v>12</v>
      </c>
      <c r="J979" s="12">
        <v>359</v>
      </c>
      <c r="K979" s="11"/>
      <c r="L979" s="11" t="s">
        <v>2393</v>
      </c>
      <c r="M979" s="11"/>
      <c r="N979" s="11"/>
      <c r="O979" s="12">
        <f t="shared" si="66"/>
        <v>359</v>
      </c>
      <c r="P979" s="12">
        <f t="shared" si="67"/>
        <v>7898</v>
      </c>
      <c r="Q979" s="51">
        <v>0.2</v>
      </c>
      <c r="R979" s="52">
        <v>0.14699999999999999</v>
      </c>
      <c r="S979" s="53">
        <f t="shared" si="69"/>
        <v>5390</v>
      </c>
      <c r="T979" s="12">
        <f t="shared" si="68"/>
        <v>4491.666666666667</v>
      </c>
    </row>
    <row r="980" spans="3:20" x14ac:dyDescent="0.25">
      <c r="C980" s="11">
        <v>974</v>
      </c>
      <c r="D980" s="9" t="s">
        <v>1347</v>
      </c>
      <c r="E980" s="9" t="s">
        <v>1348</v>
      </c>
      <c r="F980" s="9">
        <v>1</v>
      </c>
      <c r="G980" s="2"/>
      <c r="H980" s="6"/>
      <c r="I980" s="11" t="s">
        <v>12</v>
      </c>
      <c r="J980" s="12">
        <v>1442</v>
      </c>
      <c r="K980" s="11"/>
      <c r="L980" s="11" t="s">
        <v>2416</v>
      </c>
      <c r="M980" s="11"/>
      <c r="N980" s="11"/>
      <c r="O980" s="12">
        <f t="shared" si="66"/>
        <v>1442</v>
      </c>
      <c r="P980" s="12">
        <f t="shared" si="67"/>
        <v>1442</v>
      </c>
      <c r="Q980" s="51">
        <v>0.2</v>
      </c>
      <c r="R980" s="52">
        <v>0.14699999999999999</v>
      </c>
      <c r="S980" s="53">
        <f t="shared" si="69"/>
        <v>984</v>
      </c>
      <c r="T980" s="12">
        <f t="shared" si="68"/>
        <v>820</v>
      </c>
    </row>
    <row r="981" spans="3:20" ht="24" x14ac:dyDescent="0.25">
      <c r="C981" s="11">
        <v>975</v>
      </c>
      <c r="D981" s="9" t="s">
        <v>1349</v>
      </c>
      <c r="E981" s="9" t="s">
        <v>17</v>
      </c>
      <c r="F981" s="9">
        <v>4</v>
      </c>
      <c r="G981" s="2"/>
      <c r="H981" s="6"/>
      <c r="I981" s="11" t="s">
        <v>12</v>
      </c>
      <c r="J981" s="12">
        <v>1299</v>
      </c>
      <c r="K981" s="11"/>
      <c r="L981" s="11" t="s">
        <v>2417</v>
      </c>
      <c r="M981" s="11"/>
      <c r="N981" s="11"/>
      <c r="O981" s="12">
        <f t="shared" si="66"/>
        <v>1299</v>
      </c>
      <c r="P981" s="12">
        <f t="shared" si="67"/>
        <v>5196</v>
      </c>
      <c r="Q981" s="51">
        <v>0.2</v>
      </c>
      <c r="R981" s="52">
        <v>0.14699999999999999</v>
      </c>
      <c r="S981" s="53">
        <f t="shared" si="69"/>
        <v>3546</v>
      </c>
      <c r="T981" s="12">
        <f t="shared" si="68"/>
        <v>2955</v>
      </c>
    </row>
    <row r="982" spans="3:20" x14ac:dyDescent="0.25">
      <c r="C982" s="11">
        <v>976</v>
      </c>
      <c r="D982" s="9" t="s">
        <v>1350</v>
      </c>
      <c r="E982" s="9" t="s">
        <v>870</v>
      </c>
      <c r="F982" s="9">
        <v>10</v>
      </c>
      <c r="G982" s="2"/>
      <c r="H982" s="6"/>
      <c r="I982" s="11" t="s">
        <v>12</v>
      </c>
      <c r="J982" s="12">
        <v>3528</v>
      </c>
      <c r="K982" s="11"/>
      <c r="L982" s="11" t="s">
        <v>2416</v>
      </c>
      <c r="M982" s="11"/>
      <c r="N982" s="11"/>
      <c r="O982" s="12">
        <f t="shared" si="66"/>
        <v>3528</v>
      </c>
      <c r="P982" s="12">
        <f t="shared" si="67"/>
        <v>35280</v>
      </c>
      <c r="Q982" s="51">
        <v>0.2</v>
      </c>
      <c r="R982" s="52">
        <v>0.14699999999999999</v>
      </c>
      <c r="S982" s="53">
        <f t="shared" si="69"/>
        <v>24075</v>
      </c>
      <c r="T982" s="12">
        <f t="shared" si="68"/>
        <v>20062.5</v>
      </c>
    </row>
    <row r="983" spans="3:20" ht="24" x14ac:dyDescent="0.25">
      <c r="C983" s="11">
        <v>977</v>
      </c>
      <c r="D983" s="9" t="s">
        <v>1351</v>
      </c>
      <c r="E983" s="9" t="s">
        <v>858</v>
      </c>
      <c r="F983" s="9">
        <v>1</v>
      </c>
      <c r="G983" s="2"/>
      <c r="H983" s="6"/>
      <c r="I983" s="11" t="s">
        <v>12</v>
      </c>
      <c r="J983" s="12">
        <v>14900</v>
      </c>
      <c r="K983" s="11"/>
      <c r="L983" s="11" t="s">
        <v>2418</v>
      </c>
      <c r="M983" s="11"/>
      <c r="N983" s="11"/>
      <c r="O983" s="12">
        <f t="shared" si="66"/>
        <v>14900</v>
      </c>
      <c r="P983" s="12">
        <f t="shared" si="67"/>
        <v>14900</v>
      </c>
      <c r="Q983" s="51">
        <v>0.2</v>
      </c>
      <c r="R983" s="52">
        <v>0.14699999999999999</v>
      </c>
      <c r="S983" s="53">
        <f t="shared" si="69"/>
        <v>10168</v>
      </c>
      <c r="T983" s="12">
        <f t="shared" si="68"/>
        <v>8473.3333333333339</v>
      </c>
    </row>
    <row r="984" spans="3:20" ht="24" x14ac:dyDescent="0.25">
      <c r="C984" s="11">
        <v>978</v>
      </c>
      <c r="D984" s="9" t="s">
        <v>1352</v>
      </c>
      <c r="E984" s="9" t="s">
        <v>17</v>
      </c>
      <c r="F984" s="9">
        <v>20</v>
      </c>
      <c r="G984" s="2"/>
      <c r="H984" s="6"/>
      <c r="I984" s="11" t="s">
        <v>12</v>
      </c>
      <c r="J984" s="12">
        <v>14900</v>
      </c>
      <c r="K984" s="11"/>
      <c r="L984" s="11" t="s">
        <v>2418</v>
      </c>
      <c r="M984" s="11"/>
      <c r="N984" s="11"/>
      <c r="O984" s="12">
        <f t="shared" si="66"/>
        <v>14900</v>
      </c>
      <c r="P984" s="12">
        <f t="shared" si="67"/>
        <v>298000</v>
      </c>
      <c r="Q984" s="51">
        <v>0.2</v>
      </c>
      <c r="R984" s="52">
        <v>0.14699999999999999</v>
      </c>
      <c r="S984" s="53">
        <f t="shared" si="69"/>
        <v>203355</v>
      </c>
      <c r="T984" s="12">
        <f t="shared" si="68"/>
        <v>169462.5</v>
      </c>
    </row>
    <row r="985" spans="3:20" ht="24" x14ac:dyDescent="0.25">
      <c r="C985" s="11">
        <v>979</v>
      </c>
      <c r="D985" s="9" t="s">
        <v>1353</v>
      </c>
      <c r="E985" s="9" t="s">
        <v>17</v>
      </c>
      <c r="F985" s="9">
        <v>12</v>
      </c>
      <c r="G985" s="2"/>
      <c r="H985" s="6"/>
      <c r="I985" s="11" t="s">
        <v>12</v>
      </c>
      <c r="J985" s="12">
        <v>14900</v>
      </c>
      <c r="K985" s="11"/>
      <c r="L985" s="11" t="s">
        <v>2418</v>
      </c>
      <c r="M985" s="11"/>
      <c r="N985" s="11"/>
      <c r="O985" s="12">
        <f t="shared" si="66"/>
        <v>14900</v>
      </c>
      <c r="P985" s="12">
        <f t="shared" si="67"/>
        <v>178800</v>
      </c>
      <c r="Q985" s="51">
        <v>0.2</v>
      </c>
      <c r="R985" s="52">
        <v>0.14699999999999999</v>
      </c>
      <c r="S985" s="53">
        <f t="shared" si="69"/>
        <v>122013</v>
      </c>
      <c r="T985" s="12">
        <f t="shared" si="68"/>
        <v>101677.5</v>
      </c>
    </row>
    <row r="986" spans="3:20" ht="24" x14ac:dyDescent="0.25">
      <c r="C986" s="11">
        <v>980</v>
      </c>
      <c r="D986" s="9" t="s">
        <v>1354</v>
      </c>
      <c r="E986" s="9" t="s">
        <v>17</v>
      </c>
      <c r="F986" s="9">
        <v>1</v>
      </c>
      <c r="G986" s="2"/>
      <c r="H986" s="6"/>
      <c r="I986" s="11" t="s">
        <v>12</v>
      </c>
      <c r="J986" s="12">
        <v>1076</v>
      </c>
      <c r="K986" s="11"/>
      <c r="L986" s="11" t="s">
        <v>2419</v>
      </c>
      <c r="M986" s="11"/>
      <c r="N986" s="11"/>
      <c r="O986" s="12">
        <f t="shared" si="66"/>
        <v>1076</v>
      </c>
      <c r="P986" s="12">
        <f t="shared" si="67"/>
        <v>1076</v>
      </c>
      <c r="Q986" s="51">
        <v>0.2</v>
      </c>
      <c r="R986" s="52">
        <v>0.14699999999999999</v>
      </c>
      <c r="S986" s="53">
        <f t="shared" si="69"/>
        <v>734</v>
      </c>
      <c r="T986" s="12">
        <f t="shared" si="68"/>
        <v>611.66666666666674</v>
      </c>
    </row>
    <row r="987" spans="3:20" ht="24" x14ac:dyDescent="0.25">
      <c r="C987" s="11">
        <v>981</v>
      </c>
      <c r="D987" s="9" t="s">
        <v>1355</v>
      </c>
      <c r="E987" s="9" t="s">
        <v>17</v>
      </c>
      <c r="F987" s="9">
        <v>7</v>
      </c>
      <c r="G987" s="2"/>
      <c r="H987" s="6"/>
      <c r="I987" s="11" t="s">
        <v>12</v>
      </c>
      <c r="J987" s="12">
        <v>1529</v>
      </c>
      <c r="K987" s="11"/>
      <c r="L987" s="11" t="s">
        <v>2420</v>
      </c>
      <c r="M987" s="11"/>
      <c r="N987" s="11"/>
      <c r="O987" s="12">
        <f t="shared" si="66"/>
        <v>1529</v>
      </c>
      <c r="P987" s="12">
        <f t="shared" si="67"/>
        <v>10703</v>
      </c>
      <c r="Q987" s="51">
        <v>0.2</v>
      </c>
      <c r="R987" s="52">
        <v>0.14699999999999999</v>
      </c>
      <c r="S987" s="53">
        <f t="shared" si="69"/>
        <v>7304</v>
      </c>
      <c r="T987" s="12">
        <f t="shared" si="68"/>
        <v>6086.666666666667</v>
      </c>
    </row>
    <row r="988" spans="3:20" ht="24" x14ac:dyDescent="0.25">
      <c r="C988" s="11">
        <v>982</v>
      </c>
      <c r="D988" s="9" t="s">
        <v>1356</v>
      </c>
      <c r="E988" s="9" t="s">
        <v>17</v>
      </c>
      <c r="F988" s="9">
        <v>1</v>
      </c>
      <c r="G988" s="2"/>
      <c r="H988" s="6"/>
      <c r="I988" s="11" t="s">
        <v>12</v>
      </c>
      <c r="J988" s="12">
        <v>538</v>
      </c>
      <c r="K988" s="11"/>
      <c r="L988" s="11" t="s">
        <v>2421</v>
      </c>
      <c r="M988" s="11"/>
      <c r="N988" s="11"/>
      <c r="O988" s="12">
        <f t="shared" si="66"/>
        <v>538</v>
      </c>
      <c r="P988" s="12">
        <f t="shared" si="67"/>
        <v>538</v>
      </c>
      <c r="Q988" s="51">
        <v>0.2</v>
      </c>
      <c r="R988" s="52">
        <v>0.14699999999999999</v>
      </c>
      <c r="S988" s="53">
        <f t="shared" si="69"/>
        <v>367</v>
      </c>
      <c r="T988" s="12">
        <f t="shared" si="68"/>
        <v>305.83333333333337</v>
      </c>
    </row>
    <row r="989" spans="3:20" ht="24" x14ac:dyDescent="0.25">
      <c r="C989" s="11">
        <v>983</v>
      </c>
      <c r="D989" s="9" t="s">
        <v>1357</v>
      </c>
      <c r="E989" s="9" t="s">
        <v>17</v>
      </c>
      <c r="F989" s="9">
        <v>3</v>
      </c>
      <c r="G989" s="2"/>
      <c r="H989" s="6"/>
      <c r="I989" s="11" t="s">
        <v>12</v>
      </c>
      <c r="J989" s="12">
        <v>650</v>
      </c>
      <c r="K989" s="11"/>
      <c r="L989" s="11" t="s">
        <v>2422</v>
      </c>
      <c r="M989" s="11"/>
      <c r="N989" s="11"/>
      <c r="O989" s="12">
        <f t="shared" si="66"/>
        <v>650</v>
      </c>
      <c r="P989" s="12">
        <f t="shared" si="67"/>
        <v>1950</v>
      </c>
      <c r="Q989" s="51">
        <v>0.2</v>
      </c>
      <c r="R989" s="52">
        <v>0.14699999999999999</v>
      </c>
      <c r="S989" s="53">
        <f t="shared" si="69"/>
        <v>1331</v>
      </c>
      <c r="T989" s="12">
        <f t="shared" si="68"/>
        <v>1109.1666666666667</v>
      </c>
    </row>
    <row r="990" spans="3:20" x14ac:dyDescent="0.25">
      <c r="C990" s="11">
        <v>984</v>
      </c>
      <c r="D990" s="9" t="s">
        <v>1358</v>
      </c>
      <c r="E990" s="9" t="s">
        <v>17</v>
      </c>
      <c r="F990" s="9">
        <v>1</v>
      </c>
      <c r="G990" s="2"/>
      <c r="H990" s="6"/>
      <c r="I990" s="11" t="s">
        <v>12</v>
      </c>
      <c r="J990" s="12">
        <v>2902</v>
      </c>
      <c r="K990" s="11"/>
      <c r="L990" s="11" t="s">
        <v>2423</v>
      </c>
      <c r="M990" s="11"/>
      <c r="N990" s="11"/>
      <c r="O990" s="12">
        <f t="shared" si="66"/>
        <v>2902</v>
      </c>
      <c r="P990" s="12">
        <f t="shared" si="67"/>
        <v>2902</v>
      </c>
      <c r="Q990" s="51">
        <v>0.2</v>
      </c>
      <c r="R990" s="52">
        <v>0.14699999999999999</v>
      </c>
      <c r="S990" s="53">
        <f t="shared" si="69"/>
        <v>1980</v>
      </c>
      <c r="T990" s="12">
        <f t="shared" si="68"/>
        <v>1650</v>
      </c>
    </row>
    <row r="991" spans="3:20" x14ac:dyDescent="0.25">
      <c r="C991" s="11">
        <v>985</v>
      </c>
      <c r="D991" s="9" t="s">
        <v>1359</v>
      </c>
      <c r="E991" s="9" t="s">
        <v>17</v>
      </c>
      <c r="F991" s="9">
        <v>3</v>
      </c>
      <c r="G991" s="2"/>
      <c r="H991" s="6"/>
      <c r="I991" s="11" t="s">
        <v>12</v>
      </c>
      <c r="J991" s="12">
        <v>1541</v>
      </c>
      <c r="K991" s="11"/>
      <c r="L991" s="11" t="s">
        <v>2393</v>
      </c>
      <c r="M991" s="11"/>
      <c r="N991" s="11"/>
      <c r="O991" s="12">
        <f t="shared" si="66"/>
        <v>1541</v>
      </c>
      <c r="P991" s="12">
        <f t="shared" si="67"/>
        <v>4623</v>
      </c>
      <c r="Q991" s="51">
        <v>0.2</v>
      </c>
      <c r="R991" s="52">
        <v>0.14699999999999999</v>
      </c>
      <c r="S991" s="53">
        <f t="shared" si="69"/>
        <v>3155</v>
      </c>
      <c r="T991" s="12">
        <f t="shared" si="68"/>
        <v>2629.166666666667</v>
      </c>
    </row>
    <row r="992" spans="3:20" x14ac:dyDescent="0.25">
      <c r="C992" s="11">
        <v>986</v>
      </c>
      <c r="D992" s="9" t="s">
        <v>1360</v>
      </c>
      <c r="E992" s="9" t="s">
        <v>17</v>
      </c>
      <c r="F992" s="9">
        <v>3</v>
      </c>
      <c r="G992" s="2"/>
      <c r="H992" s="6"/>
      <c r="I992" s="11" t="s">
        <v>12</v>
      </c>
      <c r="J992" s="12">
        <v>161294</v>
      </c>
      <c r="K992" s="11"/>
      <c r="L992" s="11" t="s">
        <v>2424</v>
      </c>
      <c r="M992" s="11"/>
      <c r="N992" s="11"/>
      <c r="O992" s="12">
        <f t="shared" si="66"/>
        <v>161294</v>
      </c>
      <c r="P992" s="12">
        <f t="shared" si="67"/>
        <v>483882</v>
      </c>
      <c r="Q992" s="51">
        <v>0.2</v>
      </c>
      <c r="R992" s="52">
        <v>0.14699999999999999</v>
      </c>
      <c r="S992" s="53">
        <f t="shared" si="69"/>
        <v>330201</v>
      </c>
      <c r="T992" s="12">
        <f t="shared" si="68"/>
        <v>275167.5</v>
      </c>
    </row>
    <row r="993" spans="3:20" x14ac:dyDescent="0.25">
      <c r="C993" s="11">
        <v>987</v>
      </c>
      <c r="D993" s="9" t="s">
        <v>1361</v>
      </c>
      <c r="E993" s="9" t="s">
        <v>17</v>
      </c>
      <c r="F993" s="9">
        <v>3</v>
      </c>
      <c r="G993" s="2"/>
      <c r="H993" s="6"/>
      <c r="I993" s="11" t="s">
        <v>12</v>
      </c>
      <c r="J993" s="12">
        <v>161294</v>
      </c>
      <c r="K993" s="11"/>
      <c r="L993" s="11" t="s">
        <v>2424</v>
      </c>
      <c r="M993" s="11"/>
      <c r="N993" s="11"/>
      <c r="O993" s="12">
        <f t="shared" si="66"/>
        <v>161294</v>
      </c>
      <c r="P993" s="12">
        <f t="shared" si="67"/>
        <v>483882</v>
      </c>
      <c r="Q993" s="51">
        <v>0.2</v>
      </c>
      <c r="R993" s="52">
        <v>0.14699999999999999</v>
      </c>
      <c r="S993" s="53">
        <f t="shared" si="69"/>
        <v>330201</v>
      </c>
      <c r="T993" s="12">
        <f t="shared" si="68"/>
        <v>275167.5</v>
      </c>
    </row>
    <row r="994" spans="3:20" ht="24" x14ac:dyDescent="0.25">
      <c r="C994" s="11">
        <v>988</v>
      </c>
      <c r="D994" s="9" t="s">
        <v>1362</v>
      </c>
      <c r="E994" s="9" t="s">
        <v>17</v>
      </c>
      <c r="F994" s="9">
        <v>4</v>
      </c>
      <c r="G994" s="2"/>
      <c r="H994" s="6"/>
      <c r="I994" s="11" t="s">
        <v>12</v>
      </c>
      <c r="J994" s="12">
        <v>392</v>
      </c>
      <c r="K994" s="11"/>
      <c r="L994" s="11" t="s">
        <v>2425</v>
      </c>
      <c r="M994" s="11"/>
      <c r="N994" s="11"/>
      <c r="O994" s="12">
        <f t="shared" si="66"/>
        <v>392</v>
      </c>
      <c r="P994" s="12">
        <f t="shared" si="67"/>
        <v>1568</v>
      </c>
      <c r="Q994" s="51">
        <v>0.2</v>
      </c>
      <c r="R994" s="52">
        <v>0.14699999999999999</v>
      </c>
      <c r="S994" s="53">
        <f t="shared" si="69"/>
        <v>1070</v>
      </c>
      <c r="T994" s="12">
        <f t="shared" si="68"/>
        <v>891.66666666666674</v>
      </c>
    </row>
    <row r="995" spans="3:20" ht="24" x14ac:dyDescent="0.25">
      <c r="C995" s="11">
        <v>989</v>
      </c>
      <c r="D995" s="9" t="s">
        <v>1363</v>
      </c>
      <c r="E995" s="9" t="s">
        <v>17</v>
      </c>
      <c r="F995" s="9">
        <v>15</v>
      </c>
      <c r="G995" s="2"/>
      <c r="H995" s="6"/>
      <c r="I995" s="11" t="s">
        <v>12</v>
      </c>
      <c r="J995" s="12">
        <v>989</v>
      </c>
      <c r="K995" s="11"/>
      <c r="L995" s="11" t="s">
        <v>2426</v>
      </c>
      <c r="M995" s="11"/>
      <c r="N995" s="11"/>
      <c r="O995" s="12">
        <f t="shared" si="66"/>
        <v>989</v>
      </c>
      <c r="P995" s="12">
        <f t="shared" si="67"/>
        <v>14835</v>
      </c>
      <c r="Q995" s="51">
        <v>0.2</v>
      </c>
      <c r="R995" s="52">
        <v>0.14699999999999999</v>
      </c>
      <c r="S995" s="53">
        <f t="shared" si="69"/>
        <v>10123</v>
      </c>
      <c r="T995" s="12">
        <f t="shared" si="68"/>
        <v>8435.8333333333339</v>
      </c>
    </row>
    <row r="996" spans="3:20" ht="24" x14ac:dyDescent="0.25">
      <c r="C996" s="11">
        <v>990</v>
      </c>
      <c r="D996" s="9" t="s">
        <v>1364</v>
      </c>
      <c r="E996" s="9" t="s">
        <v>17</v>
      </c>
      <c r="F996" s="9">
        <v>1</v>
      </c>
      <c r="G996" s="2"/>
      <c r="H996" s="6"/>
      <c r="I996" s="11" t="s">
        <v>12</v>
      </c>
      <c r="J996" s="12">
        <v>7000</v>
      </c>
      <c r="K996" s="11"/>
      <c r="L996" s="11" t="s">
        <v>2427</v>
      </c>
      <c r="M996" s="11"/>
      <c r="N996" s="11"/>
      <c r="O996" s="12">
        <f t="shared" si="66"/>
        <v>7000</v>
      </c>
      <c r="P996" s="12">
        <f t="shared" si="67"/>
        <v>7000</v>
      </c>
      <c r="Q996" s="51">
        <v>0.2</v>
      </c>
      <c r="R996" s="52">
        <v>0.14699999999999999</v>
      </c>
      <c r="S996" s="53">
        <f t="shared" si="69"/>
        <v>4777</v>
      </c>
      <c r="T996" s="12">
        <f t="shared" si="68"/>
        <v>3980.8333333333335</v>
      </c>
    </row>
    <row r="997" spans="3:20" ht="24" x14ac:dyDescent="0.25">
      <c r="C997" s="11">
        <v>991</v>
      </c>
      <c r="D997" s="9" t="s">
        <v>1365</v>
      </c>
      <c r="E997" s="9" t="s">
        <v>17</v>
      </c>
      <c r="F997" s="9">
        <v>2</v>
      </c>
      <c r="G997" s="2"/>
      <c r="H997" s="6"/>
      <c r="I997" s="11" t="s">
        <v>12</v>
      </c>
      <c r="J997" s="12">
        <v>150</v>
      </c>
      <c r="K997" s="11"/>
      <c r="L997" s="11" t="s">
        <v>2428</v>
      </c>
      <c r="M997" s="11"/>
      <c r="N997" s="11"/>
      <c r="O997" s="12">
        <f t="shared" si="66"/>
        <v>150</v>
      </c>
      <c r="P997" s="12">
        <f t="shared" si="67"/>
        <v>300</v>
      </c>
      <c r="Q997" s="51">
        <v>0.2</v>
      </c>
      <c r="R997" s="52">
        <v>0.14699999999999999</v>
      </c>
      <c r="S997" s="53">
        <f t="shared" si="69"/>
        <v>205</v>
      </c>
      <c r="T997" s="12">
        <f t="shared" si="68"/>
        <v>170.83333333333334</v>
      </c>
    </row>
    <row r="998" spans="3:20" ht="24" x14ac:dyDescent="0.25">
      <c r="C998" s="11">
        <v>992</v>
      </c>
      <c r="D998" s="9" t="s">
        <v>1366</v>
      </c>
      <c r="E998" s="9" t="s">
        <v>17</v>
      </c>
      <c r="F998" s="9">
        <v>3</v>
      </c>
      <c r="G998" s="2"/>
      <c r="H998" s="6"/>
      <c r="I998" s="11" t="s">
        <v>12</v>
      </c>
      <c r="J998" s="12">
        <v>150</v>
      </c>
      <c r="K998" s="11"/>
      <c r="L998" s="11" t="s">
        <v>2428</v>
      </c>
      <c r="M998" s="11"/>
      <c r="N998" s="11"/>
      <c r="O998" s="12">
        <f t="shared" si="66"/>
        <v>150</v>
      </c>
      <c r="P998" s="12">
        <f t="shared" si="67"/>
        <v>450</v>
      </c>
      <c r="Q998" s="51">
        <v>0.2</v>
      </c>
      <c r="R998" s="52">
        <v>0.14699999999999999</v>
      </c>
      <c r="S998" s="53">
        <f t="shared" si="69"/>
        <v>307</v>
      </c>
      <c r="T998" s="12">
        <f t="shared" si="68"/>
        <v>255.83333333333334</v>
      </c>
    </row>
    <row r="999" spans="3:20" ht="24" x14ac:dyDescent="0.25">
      <c r="C999" s="11">
        <v>993</v>
      </c>
      <c r="D999" s="9" t="s">
        <v>1367</v>
      </c>
      <c r="E999" s="9" t="s">
        <v>17</v>
      </c>
      <c r="F999" s="9">
        <v>5</v>
      </c>
      <c r="G999" s="2"/>
      <c r="H999" s="6"/>
      <c r="I999" s="11" t="s">
        <v>12</v>
      </c>
      <c r="J999" s="12">
        <v>600</v>
      </c>
      <c r="K999" s="11"/>
      <c r="L999" s="11" t="s">
        <v>2429</v>
      </c>
      <c r="M999" s="11"/>
      <c r="N999" s="11"/>
      <c r="O999" s="12">
        <f t="shared" si="66"/>
        <v>600</v>
      </c>
      <c r="P999" s="12">
        <f t="shared" si="67"/>
        <v>3000</v>
      </c>
      <c r="Q999" s="51">
        <v>0.2</v>
      </c>
      <c r="R999" s="52">
        <v>0.14699999999999999</v>
      </c>
      <c r="S999" s="53">
        <f t="shared" si="69"/>
        <v>2047</v>
      </c>
      <c r="T999" s="12">
        <f t="shared" si="68"/>
        <v>1705.8333333333335</v>
      </c>
    </row>
    <row r="1000" spans="3:20" ht="24" x14ac:dyDescent="0.25">
      <c r="C1000" s="11">
        <v>994</v>
      </c>
      <c r="D1000" s="9" t="s">
        <v>1368</v>
      </c>
      <c r="E1000" s="9" t="s">
        <v>17</v>
      </c>
      <c r="F1000" s="9">
        <v>2</v>
      </c>
      <c r="G1000" s="2"/>
      <c r="H1000" s="6"/>
      <c r="I1000" s="11" t="s">
        <v>12</v>
      </c>
      <c r="J1000" s="12">
        <v>2938</v>
      </c>
      <c r="K1000" s="11"/>
      <c r="L1000" s="11" t="s">
        <v>2430</v>
      </c>
      <c r="M1000" s="11"/>
      <c r="N1000" s="11"/>
      <c r="O1000" s="12">
        <f t="shared" si="66"/>
        <v>2938</v>
      </c>
      <c r="P1000" s="12">
        <f t="shared" si="67"/>
        <v>5876</v>
      </c>
      <c r="Q1000" s="51">
        <v>0.2</v>
      </c>
      <c r="R1000" s="52">
        <v>0.14699999999999999</v>
      </c>
      <c r="S1000" s="53">
        <f t="shared" si="69"/>
        <v>4010</v>
      </c>
      <c r="T1000" s="12">
        <f t="shared" si="68"/>
        <v>3341.666666666667</v>
      </c>
    </row>
    <row r="1001" spans="3:20" ht="24" x14ac:dyDescent="0.25">
      <c r="C1001" s="11">
        <v>995</v>
      </c>
      <c r="D1001" s="9" t="s">
        <v>1369</v>
      </c>
      <c r="E1001" s="9" t="s">
        <v>17</v>
      </c>
      <c r="F1001" s="9">
        <v>1</v>
      </c>
      <c r="G1001" s="2"/>
      <c r="H1001" s="6"/>
      <c r="I1001" s="11" t="s">
        <v>12</v>
      </c>
      <c r="J1001" s="12">
        <v>2938</v>
      </c>
      <c r="K1001" s="11"/>
      <c r="L1001" s="11" t="s">
        <v>2430</v>
      </c>
      <c r="M1001" s="11"/>
      <c r="N1001" s="11"/>
      <c r="O1001" s="12">
        <f t="shared" si="66"/>
        <v>2938</v>
      </c>
      <c r="P1001" s="12">
        <f t="shared" si="67"/>
        <v>2938</v>
      </c>
      <c r="Q1001" s="51">
        <v>0.2</v>
      </c>
      <c r="R1001" s="52">
        <v>0.14699999999999999</v>
      </c>
      <c r="S1001" s="53">
        <f t="shared" si="69"/>
        <v>2005</v>
      </c>
      <c r="T1001" s="12">
        <f t="shared" si="68"/>
        <v>1670.8333333333335</v>
      </c>
    </row>
    <row r="1002" spans="3:20" ht="24" x14ac:dyDescent="0.25">
      <c r="C1002" s="11">
        <v>996</v>
      </c>
      <c r="D1002" s="9" t="s">
        <v>1370</v>
      </c>
      <c r="E1002" s="9" t="s">
        <v>17</v>
      </c>
      <c r="F1002" s="9">
        <v>1</v>
      </c>
      <c r="G1002" s="2"/>
      <c r="H1002" s="6"/>
      <c r="I1002" s="11" t="s">
        <v>12</v>
      </c>
      <c r="J1002" s="12">
        <v>2938</v>
      </c>
      <c r="K1002" s="11"/>
      <c r="L1002" s="11" t="s">
        <v>2430</v>
      </c>
      <c r="M1002" s="11"/>
      <c r="N1002" s="11"/>
      <c r="O1002" s="12">
        <f t="shared" si="66"/>
        <v>2938</v>
      </c>
      <c r="P1002" s="12">
        <f t="shared" si="67"/>
        <v>2938</v>
      </c>
      <c r="Q1002" s="51">
        <v>0.2</v>
      </c>
      <c r="R1002" s="52">
        <v>0.14699999999999999</v>
      </c>
      <c r="S1002" s="53">
        <f t="shared" si="69"/>
        <v>2005</v>
      </c>
      <c r="T1002" s="12">
        <f t="shared" si="68"/>
        <v>1670.8333333333335</v>
      </c>
    </row>
    <row r="1003" spans="3:20" ht="24" x14ac:dyDescent="0.25">
      <c r="C1003" s="11">
        <v>997</v>
      </c>
      <c r="D1003" s="9" t="s">
        <v>1371</v>
      </c>
      <c r="E1003" s="9" t="s">
        <v>17</v>
      </c>
      <c r="F1003" s="9">
        <v>8</v>
      </c>
      <c r="G1003" s="2"/>
      <c r="H1003" s="6"/>
      <c r="I1003" s="11" t="s">
        <v>12</v>
      </c>
      <c r="J1003" s="12">
        <v>10000</v>
      </c>
      <c r="K1003" s="11"/>
      <c r="L1003" s="11" t="s">
        <v>2431</v>
      </c>
      <c r="M1003" s="11"/>
      <c r="N1003" s="11"/>
      <c r="O1003" s="12">
        <f t="shared" si="66"/>
        <v>10000</v>
      </c>
      <c r="P1003" s="12">
        <f t="shared" si="67"/>
        <v>80000</v>
      </c>
      <c r="Q1003" s="51">
        <v>0.2</v>
      </c>
      <c r="R1003" s="52">
        <v>0.14699999999999999</v>
      </c>
      <c r="S1003" s="53">
        <f t="shared" si="69"/>
        <v>54592</v>
      </c>
      <c r="T1003" s="12">
        <f t="shared" si="68"/>
        <v>45493.333333333336</v>
      </c>
    </row>
    <row r="1004" spans="3:20" x14ac:dyDescent="0.25">
      <c r="C1004" s="11">
        <v>998</v>
      </c>
      <c r="D1004" s="9" t="s">
        <v>1372</v>
      </c>
      <c r="E1004" s="9" t="s">
        <v>17</v>
      </c>
      <c r="F1004" s="9">
        <v>14</v>
      </c>
      <c r="G1004" s="2"/>
      <c r="H1004" s="6"/>
      <c r="I1004" s="11" t="s">
        <v>12</v>
      </c>
      <c r="J1004" s="12">
        <v>4090</v>
      </c>
      <c r="K1004" s="11"/>
      <c r="L1004" s="11" t="s">
        <v>2432</v>
      </c>
      <c r="M1004" s="11"/>
      <c r="N1004" s="11"/>
      <c r="O1004" s="12">
        <f t="shared" si="66"/>
        <v>4090</v>
      </c>
      <c r="P1004" s="12">
        <f t="shared" si="67"/>
        <v>57260</v>
      </c>
      <c r="Q1004" s="51">
        <v>0.2</v>
      </c>
      <c r="R1004" s="52">
        <v>0.14699999999999999</v>
      </c>
      <c r="S1004" s="53">
        <f t="shared" si="69"/>
        <v>39074</v>
      </c>
      <c r="T1004" s="12">
        <f t="shared" si="68"/>
        <v>32561.666666666668</v>
      </c>
    </row>
    <row r="1005" spans="3:20" ht="24" x14ac:dyDescent="0.25">
      <c r="C1005" s="11">
        <v>999</v>
      </c>
      <c r="D1005" s="9" t="s">
        <v>1373</v>
      </c>
      <c r="E1005" s="9" t="s">
        <v>17</v>
      </c>
      <c r="F1005" s="9">
        <v>51</v>
      </c>
      <c r="G1005" s="2"/>
      <c r="H1005" s="6"/>
      <c r="I1005" s="11" t="s">
        <v>12</v>
      </c>
      <c r="J1005" s="12">
        <v>1433</v>
      </c>
      <c r="K1005" s="11"/>
      <c r="L1005" s="11" t="s">
        <v>2433</v>
      </c>
      <c r="M1005" s="11"/>
      <c r="N1005" s="11"/>
      <c r="O1005" s="12">
        <f t="shared" si="66"/>
        <v>1433</v>
      </c>
      <c r="P1005" s="12">
        <f t="shared" si="67"/>
        <v>73083</v>
      </c>
      <c r="Q1005" s="51">
        <v>0.2</v>
      </c>
      <c r="R1005" s="52">
        <v>0.14699999999999999</v>
      </c>
      <c r="S1005" s="53">
        <f t="shared" si="69"/>
        <v>49872</v>
      </c>
      <c r="T1005" s="12">
        <f t="shared" si="68"/>
        <v>41560</v>
      </c>
    </row>
    <row r="1006" spans="3:20" x14ac:dyDescent="0.25">
      <c r="C1006" s="11">
        <v>1000</v>
      </c>
      <c r="D1006" s="9" t="s">
        <v>1374</v>
      </c>
      <c r="E1006" s="9" t="s">
        <v>17</v>
      </c>
      <c r="F1006" s="9">
        <v>16</v>
      </c>
      <c r="G1006" s="2"/>
      <c r="H1006" s="6"/>
      <c r="I1006" s="11" t="s">
        <v>12</v>
      </c>
      <c r="J1006" s="12">
        <f>266*3</f>
        <v>798</v>
      </c>
      <c r="K1006" s="11"/>
      <c r="L1006" s="11" t="s">
        <v>2434</v>
      </c>
      <c r="M1006" s="11"/>
      <c r="N1006" s="11"/>
      <c r="O1006" s="12">
        <f t="shared" si="66"/>
        <v>798</v>
      </c>
      <c r="P1006" s="12">
        <f t="shared" si="67"/>
        <v>12768</v>
      </c>
      <c r="Q1006" s="51">
        <v>0.2</v>
      </c>
      <c r="R1006" s="52">
        <v>0.14699999999999999</v>
      </c>
      <c r="S1006" s="53">
        <f t="shared" si="69"/>
        <v>8713</v>
      </c>
      <c r="T1006" s="12">
        <f t="shared" si="68"/>
        <v>7260.8333333333339</v>
      </c>
    </row>
    <row r="1007" spans="3:20" ht="24" x14ac:dyDescent="0.25">
      <c r="C1007" s="11">
        <v>1001</v>
      </c>
      <c r="D1007" s="9" t="s">
        <v>1375</v>
      </c>
      <c r="E1007" s="9" t="s">
        <v>17</v>
      </c>
      <c r="F1007" s="9">
        <v>2</v>
      </c>
      <c r="G1007" s="2"/>
      <c r="H1007" s="6"/>
      <c r="I1007" s="11" t="s">
        <v>12</v>
      </c>
      <c r="J1007" s="12">
        <v>1796.6</v>
      </c>
      <c r="K1007" s="11"/>
      <c r="L1007" s="11" t="s">
        <v>2435</v>
      </c>
      <c r="M1007" s="11"/>
      <c r="N1007" s="11"/>
      <c r="O1007" s="12">
        <f t="shared" si="66"/>
        <v>1796.6</v>
      </c>
      <c r="P1007" s="12">
        <f t="shared" si="67"/>
        <v>3593.2</v>
      </c>
      <c r="Q1007" s="51">
        <v>0.2</v>
      </c>
      <c r="R1007" s="52">
        <v>0.14699999999999999</v>
      </c>
      <c r="S1007" s="53">
        <f t="shared" si="69"/>
        <v>2452</v>
      </c>
      <c r="T1007" s="12">
        <f t="shared" si="68"/>
        <v>2043.3333333333335</v>
      </c>
    </row>
    <row r="1008" spans="3:20" ht="24" x14ac:dyDescent="0.25">
      <c r="C1008" s="11">
        <v>1002</v>
      </c>
      <c r="D1008" s="9" t="s">
        <v>1376</v>
      </c>
      <c r="E1008" s="9" t="s">
        <v>17</v>
      </c>
      <c r="F1008" s="9">
        <v>28</v>
      </c>
      <c r="G1008" s="2"/>
      <c r="H1008" s="6"/>
      <c r="I1008" s="11" t="s">
        <v>12</v>
      </c>
      <c r="J1008" s="12">
        <v>1796.6</v>
      </c>
      <c r="K1008" s="11"/>
      <c r="L1008" s="11" t="s">
        <v>2435</v>
      </c>
      <c r="M1008" s="11"/>
      <c r="N1008" s="11"/>
      <c r="O1008" s="12">
        <f t="shared" si="66"/>
        <v>1796.6</v>
      </c>
      <c r="P1008" s="12">
        <f t="shared" si="67"/>
        <v>50304.799999999996</v>
      </c>
      <c r="Q1008" s="51">
        <v>0.2</v>
      </c>
      <c r="R1008" s="52">
        <v>0.14699999999999999</v>
      </c>
      <c r="S1008" s="53">
        <f t="shared" si="69"/>
        <v>34328</v>
      </c>
      <c r="T1008" s="12">
        <f t="shared" si="68"/>
        <v>28606.666666666668</v>
      </c>
    </row>
    <row r="1009" spans="3:20" ht="24" x14ac:dyDescent="0.25">
      <c r="C1009" s="11">
        <v>1003</v>
      </c>
      <c r="D1009" s="9" t="s">
        <v>1377</v>
      </c>
      <c r="E1009" s="9" t="s">
        <v>17</v>
      </c>
      <c r="F1009" s="9">
        <v>2</v>
      </c>
      <c r="G1009" s="2"/>
      <c r="H1009" s="6"/>
      <c r="I1009" s="11" t="s">
        <v>12</v>
      </c>
      <c r="J1009" s="12">
        <v>1796.6</v>
      </c>
      <c r="K1009" s="11"/>
      <c r="L1009" s="11" t="s">
        <v>2435</v>
      </c>
      <c r="M1009" s="11"/>
      <c r="N1009" s="11"/>
      <c r="O1009" s="12">
        <f t="shared" si="66"/>
        <v>1796.6</v>
      </c>
      <c r="P1009" s="12">
        <f t="shared" si="67"/>
        <v>3593.2</v>
      </c>
      <c r="Q1009" s="51">
        <v>0.2</v>
      </c>
      <c r="R1009" s="52">
        <v>0.14699999999999999</v>
      </c>
      <c r="S1009" s="53">
        <f t="shared" si="69"/>
        <v>2452</v>
      </c>
      <c r="T1009" s="12">
        <f t="shared" si="68"/>
        <v>2043.3333333333335</v>
      </c>
    </row>
    <row r="1010" spans="3:20" x14ac:dyDescent="0.25">
      <c r="C1010" s="11">
        <v>1004</v>
      </c>
      <c r="D1010" s="9" t="s">
        <v>1378</v>
      </c>
      <c r="E1010" s="9" t="s">
        <v>17</v>
      </c>
      <c r="F1010" s="9">
        <v>3</v>
      </c>
      <c r="G1010" s="2"/>
      <c r="H1010" s="6"/>
      <c r="I1010" s="11" t="s">
        <v>12</v>
      </c>
      <c r="J1010" s="12">
        <v>376</v>
      </c>
      <c r="K1010" s="11"/>
      <c r="L1010" s="11" t="s">
        <v>2436</v>
      </c>
      <c r="M1010" s="11"/>
      <c r="N1010" s="11"/>
      <c r="O1010" s="12">
        <f t="shared" si="66"/>
        <v>376</v>
      </c>
      <c r="P1010" s="12">
        <f t="shared" si="67"/>
        <v>1128</v>
      </c>
      <c r="Q1010" s="51">
        <v>0.2</v>
      </c>
      <c r="R1010" s="52">
        <v>0.14699999999999999</v>
      </c>
      <c r="S1010" s="53">
        <f t="shared" si="69"/>
        <v>770</v>
      </c>
      <c r="T1010" s="12">
        <f t="shared" si="68"/>
        <v>641.66666666666674</v>
      </c>
    </row>
    <row r="1011" spans="3:20" x14ac:dyDescent="0.25">
      <c r="C1011" s="11">
        <v>1005</v>
      </c>
      <c r="D1011" s="9" t="s">
        <v>1379</v>
      </c>
      <c r="E1011" s="9" t="s">
        <v>17</v>
      </c>
      <c r="F1011" s="9">
        <v>11</v>
      </c>
      <c r="G1011" s="2"/>
      <c r="H1011" s="6"/>
      <c r="I1011" s="11" t="s">
        <v>12</v>
      </c>
      <c r="J1011" s="12">
        <v>21.6</v>
      </c>
      <c r="K1011" s="11"/>
      <c r="L1011" s="11" t="s">
        <v>2437</v>
      </c>
      <c r="M1011" s="11"/>
      <c r="N1011" s="11"/>
      <c r="O1011" s="12">
        <f t="shared" si="66"/>
        <v>21.6</v>
      </c>
      <c r="P1011" s="12">
        <f t="shared" si="67"/>
        <v>237.60000000000002</v>
      </c>
      <c r="Q1011" s="51">
        <v>0.2</v>
      </c>
      <c r="R1011" s="52">
        <v>0.14699999999999999</v>
      </c>
      <c r="S1011" s="53">
        <f t="shared" si="69"/>
        <v>162</v>
      </c>
      <c r="T1011" s="12">
        <f t="shared" si="68"/>
        <v>135</v>
      </c>
    </row>
    <row r="1012" spans="3:20" x14ac:dyDescent="0.25">
      <c r="C1012" s="11">
        <v>1006</v>
      </c>
      <c r="D1012" s="9" t="s">
        <v>1380</v>
      </c>
      <c r="E1012" s="9" t="s">
        <v>17</v>
      </c>
      <c r="F1012" s="9">
        <v>1</v>
      </c>
      <c r="G1012" s="2"/>
      <c r="H1012" s="6"/>
      <c r="I1012" s="11" t="s">
        <v>12</v>
      </c>
      <c r="J1012" s="12">
        <v>21.6</v>
      </c>
      <c r="K1012" s="11"/>
      <c r="L1012" s="11" t="s">
        <v>2437</v>
      </c>
      <c r="M1012" s="11"/>
      <c r="N1012" s="11"/>
      <c r="O1012" s="12">
        <f t="shared" si="66"/>
        <v>21.6</v>
      </c>
      <c r="P1012" s="12">
        <f t="shared" si="67"/>
        <v>21.6</v>
      </c>
      <c r="Q1012" s="51">
        <v>0.2</v>
      </c>
      <c r="R1012" s="52">
        <v>0.14699999999999999</v>
      </c>
      <c r="S1012" s="53">
        <f t="shared" si="69"/>
        <v>15</v>
      </c>
      <c r="T1012" s="12">
        <f t="shared" si="68"/>
        <v>12.5</v>
      </c>
    </row>
    <row r="1013" spans="3:20" x14ac:dyDescent="0.25">
      <c r="C1013" s="11">
        <v>1007</v>
      </c>
      <c r="D1013" s="9" t="s">
        <v>1381</v>
      </c>
      <c r="E1013" s="9" t="s">
        <v>17</v>
      </c>
      <c r="F1013" s="9">
        <v>4</v>
      </c>
      <c r="G1013" s="2"/>
      <c r="H1013" s="6"/>
      <c r="I1013" s="11" t="s">
        <v>12</v>
      </c>
      <c r="J1013" s="12">
        <v>41.6</v>
      </c>
      <c r="K1013" s="11"/>
      <c r="L1013" s="11" t="s">
        <v>2438</v>
      </c>
      <c r="M1013" s="11"/>
      <c r="N1013" s="11"/>
      <c r="O1013" s="12">
        <f t="shared" si="66"/>
        <v>41.6</v>
      </c>
      <c r="P1013" s="12">
        <f t="shared" si="67"/>
        <v>166.4</v>
      </c>
      <c r="Q1013" s="51">
        <v>0.2</v>
      </c>
      <c r="R1013" s="52">
        <v>0.14699999999999999</v>
      </c>
      <c r="S1013" s="53">
        <f t="shared" si="69"/>
        <v>114</v>
      </c>
      <c r="T1013" s="12">
        <f t="shared" si="68"/>
        <v>95</v>
      </c>
    </row>
    <row r="1014" spans="3:20" x14ac:dyDescent="0.25">
      <c r="C1014" s="11">
        <v>1008</v>
      </c>
      <c r="D1014" s="9" t="s">
        <v>1382</v>
      </c>
      <c r="E1014" s="9" t="s">
        <v>17</v>
      </c>
      <c r="F1014" s="9">
        <v>2</v>
      </c>
      <c r="G1014" s="2"/>
      <c r="H1014" s="6"/>
      <c r="I1014" s="11" t="s">
        <v>12</v>
      </c>
      <c r="J1014" s="12">
        <v>120</v>
      </c>
      <c r="K1014" s="11"/>
      <c r="L1014" s="11" t="s">
        <v>2439</v>
      </c>
      <c r="M1014" s="11"/>
      <c r="N1014" s="11"/>
      <c r="O1014" s="12">
        <f t="shared" si="66"/>
        <v>120</v>
      </c>
      <c r="P1014" s="12">
        <f t="shared" si="67"/>
        <v>240</v>
      </c>
      <c r="Q1014" s="51">
        <v>0.2</v>
      </c>
      <c r="R1014" s="52">
        <v>0.14699999999999999</v>
      </c>
      <c r="S1014" s="53">
        <f t="shared" si="69"/>
        <v>164</v>
      </c>
      <c r="T1014" s="12">
        <f t="shared" si="68"/>
        <v>136.66666666666669</v>
      </c>
    </row>
    <row r="1015" spans="3:20" x14ac:dyDescent="0.25">
      <c r="C1015" s="11">
        <v>1009</v>
      </c>
      <c r="D1015" s="9" t="s">
        <v>1383</v>
      </c>
      <c r="E1015" s="9" t="s">
        <v>17</v>
      </c>
      <c r="F1015" s="9">
        <v>10</v>
      </c>
      <c r="G1015" s="2"/>
      <c r="H1015" s="6"/>
      <c r="I1015" s="11" t="s">
        <v>12</v>
      </c>
      <c r="J1015" s="12">
        <v>120</v>
      </c>
      <c r="K1015" s="11"/>
      <c r="L1015" s="11" t="s">
        <v>2439</v>
      </c>
      <c r="M1015" s="11"/>
      <c r="N1015" s="11"/>
      <c r="O1015" s="12">
        <f t="shared" si="66"/>
        <v>120</v>
      </c>
      <c r="P1015" s="12">
        <f t="shared" si="67"/>
        <v>1200</v>
      </c>
      <c r="Q1015" s="51">
        <v>0.2</v>
      </c>
      <c r="R1015" s="52">
        <v>0.14699999999999999</v>
      </c>
      <c r="S1015" s="53">
        <f t="shared" si="69"/>
        <v>819</v>
      </c>
      <c r="T1015" s="12">
        <f t="shared" si="68"/>
        <v>682.5</v>
      </c>
    </row>
    <row r="1016" spans="3:20" x14ac:dyDescent="0.25">
      <c r="C1016" s="11">
        <v>1010</v>
      </c>
      <c r="D1016" s="9" t="s">
        <v>1384</v>
      </c>
      <c r="E1016" s="9" t="s">
        <v>17</v>
      </c>
      <c r="F1016" s="9">
        <v>10</v>
      </c>
      <c r="G1016" s="2"/>
      <c r="H1016" s="6"/>
      <c r="I1016" s="11" t="s">
        <v>12</v>
      </c>
      <c r="J1016" s="12">
        <v>41.6</v>
      </c>
      <c r="K1016" s="11"/>
      <c r="L1016" s="11" t="s">
        <v>2438</v>
      </c>
      <c r="M1016" s="11"/>
      <c r="N1016" s="11"/>
      <c r="O1016" s="12">
        <f t="shared" si="66"/>
        <v>41.6</v>
      </c>
      <c r="P1016" s="12">
        <f t="shared" si="67"/>
        <v>416</v>
      </c>
      <c r="Q1016" s="51">
        <v>0.2</v>
      </c>
      <c r="R1016" s="52">
        <v>0.14699999999999999</v>
      </c>
      <c r="S1016" s="53">
        <f t="shared" si="69"/>
        <v>284</v>
      </c>
      <c r="T1016" s="12">
        <f t="shared" si="68"/>
        <v>236.66666666666669</v>
      </c>
    </row>
    <row r="1017" spans="3:20" x14ac:dyDescent="0.25">
      <c r="C1017" s="11">
        <v>1011</v>
      </c>
      <c r="D1017" s="9" t="s">
        <v>1385</v>
      </c>
      <c r="E1017" s="9" t="s">
        <v>17</v>
      </c>
      <c r="F1017" s="9">
        <v>2</v>
      </c>
      <c r="G1017" s="2"/>
      <c r="H1017" s="6"/>
      <c r="I1017" s="11" t="s">
        <v>12</v>
      </c>
      <c r="J1017" s="12">
        <v>41.6</v>
      </c>
      <c r="K1017" s="11"/>
      <c r="L1017" s="11" t="s">
        <v>2438</v>
      </c>
      <c r="M1017" s="11"/>
      <c r="N1017" s="11"/>
      <c r="O1017" s="12">
        <f t="shared" si="66"/>
        <v>41.6</v>
      </c>
      <c r="P1017" s="12">
        <f t="shared" si="67"/>
        <v>83.2</v>
      </c>
      <c r="Q1017" s="51">
        <v>0.2</v>
      </c>
      <c r="R1017" s="52">
        <v>0.14699999999999999</v>
      </c>
      <c r="S1017" s="53">
        <f t="shared" si="69"/>
        <v>57</v>
      </c>
      <c r="T1017" s="12">
        <f t="shared" si="68"/>
        <v>47.5</v>
      </c>
    </row>
    <row r="1018" spans="3:20" ht="60" x14ac:dyDescent="0.25">
      <c r="C1018" s="11">
        <v>1012</v>
      </c>
      <c r="D1018" s="9" t="s">
        <v>1386</v>
      </c>
      <c r="E1018" s="9" t="s">
        <v>17</v>
      </c>
      <c r="F1018" s="9">
        <v>2</v>
      </c>
      <c r="G1018" s="2"/>
      <c r="H1018" s="6"/>
      <c r="I1018" s="11" t="s">
        <v>12</v>
      </c>
      <c r="J1018" s="12">
        <v>563.77</v>
      </c>
      <c r="K1018" s="11"/>
      <c r="L1018" s="11" t="s">
        <v>2440</v>
      </c>
      <c r="M1018" s="11"/>
      <c r="N1018" s="11"/>
      <c r="O1018" s="12">
        <f t="shared" si="66"/>
        <v>563.77</v>
      </c>
      <c r="P1018" s="12">
        <f t="shared" si="67"/>
        <v>1127.54</v>
      </c>
      <c r="Q1018" s="51">
        <v>0.2</v>
      </c>
      <c r="R1018" s="52">
        <v>0.14699999999999999</v>
      </c>
      <c r="S1018" s="53">
        <f t="shared" si="69"/>
        <v>769</v>
      </c>
      <c r="T1018" s="12">
        <f t="shared" si="68"/>
        <v>640.83333333333337</v>
      </c>
    </row>
    <row r="1019" spans="3:20" ht="60" x14ac:dyDescent="0.25">
      <c r="C1019" s="11">
        <v>1013</v>
      </c>
      <c r="D1019" s="9" t="s">
        <v>1387</v>
      </c>
      <c r="E1019" s="9" t="s">
        <v>17</v>
      </c>
      <c r="F1019" s="9">
        <v>4</v>
      </c>
      <c r="G1019" s="2"/>
      <c r="H1019" s="6"/>
      <c r="I1019" s="11" t="s">
        <v>12</v>
      </c>
      <c r="J1019" s="12">
        <v>563.77</v>
      </c>
      <c r="K1019" s="11"/>
      <c r="L1019" s="11" t="s">
        <v>2440</v>
      </c>
      <c r="M1019" s="11"/>
      <c r="N1019" s="11"/>
      <c r="O1019" s="12">
        <f t="shared" si="66"/>
        <v>563.77</v>
      </c>
      <c r="P1019" s="12">
        <f t="shared" si="67"/>
        <v>2255.08</v>
      </c>
      <c r="Q1019" s="51">
        <v>0.2</v>
      </c>
      <c r="R1019" s="52">
        <v>0.14699999999999999</v>
      </c>
      <c r="S1019" s="53">
        <f t="shared" si="69"/>
        <v>1539</v>
      </c>
      <c r="T1019" s="12">
        <f t="shared" si="68"/>
        <v>1282.5</v>
      </c>
    </row>
    <row r="1020" spans="3:20" x14ac:dyDescent="0.25">
      <c r="C1020" s="11">
        <v>1014</v>
      </c>
      <c r="D1020" s="9" t="s">
        <v>1388</v>
      </c>
      <c r="E1020" s="9" t="s">
        <v>17</v>
      </c>
      <c r="F1020" s="9">
        <v>10</v>
      </c>
      <c r="G1020" s="2"/>
      <c r="H1020" s="6"/>
      <c r="I1020" s="11" t="s">
        <v>12</v>
      </c>
      <c r="J1020" s="12">
        <v>369</v>
      </c>
      <c r="K1020" s="11"/>
      <c r="L1020" s="11" t="s">
        <v>2393</v>
      </c>
      <c r="M1020" s="11"/>
      <c r="N1020" s="11"/>
      <c r="O1020" s="12">
        <f t="shared" si="66"/>
        <v>369</v>
      </c>
      <c r="P1020" s="12">
        <f t="shared" si="67"/>
        <v>3690</v>
      </c>
      <c r="Q1020" s="51">
        <v>0.2</v>
      </c>
      <c r="R1020" s="52">
        <v>0.14699999999999999</v>
      </c>
      <c r="S1020" s="53">
        <f t="shared" si="69"/>
        <v>2518</v>
      </c>
      <c r="T1020" s="12">
        <f t="shared" si="68"/>
        <v>2098.3333333333335</v>
      </c>
    </row>
    <row r="1021" spans="3:20" x14ac:dyDescent="0.25">
      <c r="C1021" s="11">
        <v>1015</v>
      </c>
      <c r="D1021" s="9" t="s">
        <v>1389</v>
      </c>
      <c r="E1021" s="9" t="s">
        <v>17</v>
      </c>
      <c r="F1021" s="9">
        <v>18</v>
      </c>
      <c r="G1021" s="2"/>
      <c r="H1021" s="6"/>
      <c r="I1021" s="11" t="s">
        <v>12</v>
      </c>
      <c r="J1021" s="12">
        <v>369</v>
      </c>
      <c r="K1021" s="11"/>
      <c r="L1021" s="11" t="s">
        <v>2393</v>
      </c>
      <c r="M1021" s="11"/>
      <c r="N1021" s="11"/>
      <c r="O1021" s="12">
        <f t="shared" si="66"/>
        <v>369</v>
      </c>
      <c r="P1021" s="12">
        <f t="shared" si="67"/>
        <v>6642</v>
      </c>
      <c r="Q1021" s="51">
        <v>0.2</v>
      </c>
      <c r="R1021" s="52">
        <v>0.14699999999999999</v>
      </c>
      <c r="S1021" s="53">
        <f t="shared" si="69"/>
        <v>4533</v>
      </c>
      <c r="T1021" s="12">
        <f t="shared" si="68"/>
        <v>3777.5</v>
      </c>
    </row>
    <row r="1022" spans="3:20" x14ac:dyDescent="0.25">
      <c r="C1022" s="11">
        <v>1016</v>
      </c>
      <c r="D1022" s="9" t="s">
        <v>1390</v>
      </c>
      <c r="E1022" s="9" t="s">
        <v>17</v>
      </c>
      <c r="F1022" s="9">
        <v>12</v>
      </c>
      <c r="G1022" s="2"/>
      <c r="H1022" s="6"/>
      <c r="I1022" s="11" t="s">
        <v>12</v>
      </c>
      <c r="J1022" s="12">
        <v>369</v>
      </c>
      <c r="K1022" s="11"/>
      <c r="L1022" s="11" t="s">
        <v>2393</v>
      </c>
      <c r="M1022" s="11"/>
      <c r="N1022" s="11"/>
      <c r="O1022" s="12">
        <f t="shared" si="66"/>
        <v>369</v>
      </c>
      <c r="P1022" s="12">
        <f t="shared" si="67"/>
        <v>4428</v>
      </c>
      <c r="Q1022" s="51">
        <v>0.2</v>
      </c>
      <c r="R1022" s="52">
        <v>0.14699999999999999</v>
      </c>
      <c r="S1022" s="53">
        <f t="shared" si="69"/>
        <v>3022</v>
      </c>
      <c r="T1022" s="12">
        <f t="shared" si="68"/>
        <v>2518.3333333333335</v>
      </c>
    </row>
    <row r="1023" spans="3:20" x14ac:dyDescent="0.25">
      <c r="C1023" s="11">
        <v>1017</v>
      </c>
      <c r="D1023" s="9" t="s">
        <v>1391</v>
      </c>
      <c r="E1023" s="9" t="s">
        <v>17</v>
      </c>
      <c r="F1023" s="9">
        <v>8</v>
      </c>
      <c r="G1023" s="2"/>
      <c r="H1023" s="6"/>
      <c r="I1023" s="11" t="s">
        <v>12</v>
      </c>
      <c r="J1023" s="12">
        <v>369</v>
      </c>
      <c r="K1023" s="11"/>
      <c r="L1023" s="11" t="s">
        <v>2393</v>
      </c>
      <c r="M1023" s="11"/>
      <c r="N1023" s="11"/>
      <c r="O1023" s="12">
        <f t="shared" si="66"/>
        <v>369</v>
      </c>
      <c r="P1023" s="12">
        <f t="shared" si="67"/>
        <v>2952</v>
      </c>
      <c r="Q1023" s="51">
        <v>0.2</v>
      </c>
      <c r="R1023" s="52">
        <v>0.14699999999999999</v>
      </c>
      <c r="S1023" s="53">
        <f t="shared" si="69"/>
        <v>2014</v>
      </c>
      <c r="T1023" s="12">
        <f t="shared" si="68"/>
        <v>1678.3333333333335</v>
      </c>
    </row>
    <row r="1024" spans="3:20" x14ac:dyDescent="0.25">
      <c r="C1024" s="11">
        <v>1018</v>
      </c>
      <c r="D1024" s="9" t="s">
        <v>1392</v>
      </c>
      <c r="E1024" s="9" t="s">
        <v>17</v>
      </c>
      <c r="F1024" s="9">
        <v>6</v>
      </c>
      <c r="G1024" s="2"/>
      <c r="H1024" s="6"/>
      <c r="I1024" s="11" t="s">
        <v>12</v>
      </c>
      <c r="J1024" s="12">
        <v>369</v>
      </c>
      <c r="K1024" s="11"/>
      <c r="L1024" s="11" t="s">
        <v>2393</v>
      </c>
      <c r="M1024" s="11"/>
      <c r="N1024" s="11"/>
      <c r="O1024" s="12">
        <f t="shared" si="66"/>
        <v>369</v>
      </c>
      <c r="P1024" s="12">
        <f t="shared" si="67"/>
        <v>2214</v>
      </c>
      <c r="Q1024" s="51">
        <v>0.2</v>
      </c>
      <c r="R1024" s="52">
        <v>0.14699999999999999</v>
      </c>
      <c r="S1024" s="53">
        <f t="shared" si="69"/>
        <v>1511</v>
      </c>
      <c r="T1024" s="12">
        <f t="shared" si="68"/>
        <v>1259.1666666666667</v>
      </c>
    </row>
    <row r="1025" spans="3:20" x14ac:dyDescent="0.25">
      <c r="C1025" s="11">
        <v>1019</v>
      </c>
      <c r="D1025" s="9" t="s">
        <v>1393</v>
      </c>
      <c r="E1025" s="9" t="s">
        <v>17</v>
      </c>
      <c r="F1025" s="9">
        <v>25</v>
      </c>
      <c r="G1025" s="2"/>
      <c r="H1025" s="6"/>
      <c r="I1025" s="11" t="s">
        <v>12</v>
      </c>
      <c r="J1025" s="12">
        <v>452</v>
      </c>
      <c r="K1025" s="11"/>
      <c r="L1025" s="11" t="s">
        <v>2393</v>
      </c>
      <c r="M1025" s="11"/>
      <c r="N1025" s="11"/>
      <c r="O1025" s="12">
        <f t="shared" si="66"/>
        <v>452</v>
      </c>
      <c r="P1025" s="12">
        <f t="shared" si="67"/>
        <v>11300</v>
      </c>
      <c r="Q1025" s="51">
        <v>0.2</v>
      </c>
      <c r="R1025" s="52">
        <v>0.14699999999999999</v>
      </c>
      <c r="S1025" s="53">
        <f t="shared" si="69"/>
        <v>7711</v>
      </c>
      <c r="T1025" s="12">
        <f t="shared" si="68"/>
        <v>6425.8333333333339</v>
      </c>
    </row>
    <row r="1026" spans="3:20" x14ac:dyDescent="0.25">
      <c r="C1026" s="11">
        <v>1020</v>
      </c>
      <c r="D1026" s="9" t="s">
        <v>1394</v>
      </c>
      <c r="E1026" s="9" t="s">
        <v>17</v>
      </c>
      <c r="F1026" s="9">
        <v>3</v>
      </c>
      <c r="G1026" s="2"/>
      <c r="H1026" s="6"/>
      <c r="I1026" s="11" t="s">
        <v>12</v>
      </c>
      <c r="J1026" s="12">
        <v>452</v>
      </c>
      <c r="K1026" s="11"/>
      <c r="L1026" s="11" t="s">
        <v>2393</v>
      </c>
      <c r="M1026" s="11"/>
      <c r="N1026" s="11"/>
      <c r="O1026" s="12">
        <f t="shared" si="66"/>
        <v>452</v>
      </c>
      <c r="P1026" s="12">
        <f t="shared" si="67"/>
        <v>1356</v>
      </c>
      <c r="Q1026" s="51">
        <v>0.2</v>
      </c>
      <c r="R1026" s="52">
        <v>0.14699999999999999</v>
      </c>
      <c r="S1026" s="53">
        <f t="shared" si="69"/>
        <v>925</v>
      </c>
      <c r="T1026" s="12">
        <f t="shared" si="68"/>
        <v>770.83333333333337</v>
      </c>
    </row>
    <row r="1027" spans="3:20" x14ac:dyDescent="0.25">
      <c r="C1027" s="11">
        <v>1021</v>
      </c>
      <c r="D1027" s="9" t="s">
        <v>1395</v>
      </c>
      <c r="E1027" s="9" t="s">
        <v>17</v>
      </c>
      <c r="F1027" s="9">
        <v>5</v>
      </c>
      <c r="G1027" s="2"/>
      <c r="H1027" s="6"/>
      <c r="I1027" s="11" t="s">
        <v>12</v>
      </c>
      <c r="J1027" s="12">
        <v>452</v>
      </c>
      <c r="K1027" s="11"/>
      <c r="L1027" s="11" t="s">
        <v>2393</v>
      </c>
      <c r="M1027" s="11"/>
      <c r="N1027" s="11"/>
      <c r="O1027" s="12">
        <f t="shared" si="66"/>
        <v>452</v>
      </c>
      <c r="P1027" s="12">
        <f t="shared" si="67"/>
        <v>2260</v>
      </c>
      <c r="Q1027" s="51">
        <v>0.2</v>
      </c>
      <c r="R1027" s="52">
        <v>0.14699999999999999</v>
      </c>
      <c r="S1027" s="53">
        <f t="shared" si="69"/>
        <v>1542</v>
      </c>
      <c r="T1027" s="12">
        <f t="shared" si="68"/>
        <v>1285</v>
      </c>
    </row>
    <row r="1028" spans="3:20" x14ac:dyDescent="0.25">
      <c r="C1028" s="11">
        <v>1022</v>
      </c>
      <c r="D1028" s="9" t="s">
        <v>1396</v>
      </c>
      <c r="E1028" s="9" t="s">
        <v>17</v>
      </c>
      <c r="F1028" s="9">
        <v>10</v>
      </c>
      <c r="G1028" s="2"/>
      <c r="H1028" s="6"/>
      <c r="I1028" s="11" t="s">
        <v>12</v>
      </c>
      <c r="J1028" s="12">
        <v>452</v>
      </c>
      <c r="K1028" s="11"/>
      <c r="L1028" s="11" t="s">
        <v>2393</v>
      </c>
      <c r="M1028" s="11"/>
      <c r="N1028" s="11"/>
      <c r="O1028" s="12">
        <f t="shared" si="66"/>
        <v>452</v>
      </c>
      <c r="P1028" s="12">
        <f t="shared" si="67"/>
        <v>4520</v>
      </c>
      <c r="Q1028" s="51">
        <v>0.2</v>
      </c>
      <c r="R1028" s="52">
        <v>0.14699999999999999</v>
      </c>
      <c r="S1028" s="53">
        <f t="shared" si="69"/>
        <v>3084</v>
      </c>
      <c r="T1028" s="12">
        <f t="shared" si="68"/>
        <v>2570</v>
      </c>
    </row>
    <row r="1029" spans="3:20" x14ac:dyDescent="0.25">
      <c r="C1029" s="11">
        <v>1023</v>
      </c>
      <c r="D1029" s="9" t="s">
        <v>1397</v>
      </c>
      <c r="E1029" s="9" t="s">
        <v>17</v>
      </c>
      <c r="F1029" s="9">
        <v>12</v>
      </c>
      <c r="G1029" s="2"/>
      <c r="H1029" s="6"/>
      <c r="I1029" s="11" t="s">
        <v>12</v>
      </c>
      <c r="J1029" s="12">
        <v>452</v>
      </c>
      <c r="K1029" s="11"/>
      <c r="L1029" s="11" t="s">
        <v>2393</v>
      </c>
      <c r="M1029" s="11"/>
      <c r="N1029" s="11"/>
      <c r="O1029" s="12">
        <f t="shared" si="66"/>
        <v>452</v>
      </c>
      <c r="P1029" s="12">
        <f t="shared" si="67"/>
        <v>5424</v>
      </c>
      <c r="Q1029" s="51">
        <v>0.2</v>
      </c>
      <c r="R1029" s="52">
        <v>0.14699999999999999</v>
      </c>
      <c r="S1029" s="53">
        <f t="shared" si="69"/>
        <v>3701</v>
      </c>
      <c r="T1029" s="12">
        <f t="shared" si="68"/>
        <v>3084.166666666667</v>
      </c>
    </row>
    <row r="1030" spans="3:20" x14ac:dyDescent="0.25">
      <c r="C1030" s="11">
        <v>1024</v>
      </c>
      <c r="D1030" s="9" t="s">
        <v>1398</v>
      </c>
      <c r="E1030" s="9" t="s">
        <v>17</v>
      </c>
      <c r="F1030" s="9">
        <v>9</v>
      </c>
      <c r="G1030" s="2"/>
      <c r="H1030" s="6"/>
      <c r="I1030" s="11" t="s">
        <v>12</v>
      </c>
      <c r="J1030" s="12">
        <v>452</v>
      </c>
      <c r="K1030" s="11"/>
      <c r="L1030" s="11" t="s">
        <v>2393</v>
      </c>
      <c r="M1030" s="11"/>
      <c r="N1030" s="11"/>
      <c r="O1030" s="12">
        <f t="shared" si="66"/>
        <v>452</v>
      </c>
      <c r="P1030" s="12">
        <f t="shared" si="67"/>
        <v>4068</v>
      </c>
      <c r="Q1030" s="51">
        <v>0.2</v>
      </c>
      <c r="R1030" s="52">
        <v>0.14699999999999999</v>
      </c>
      <c r="S1030" s="53">
        <f t="shared" si="69"/>
        <v>2776</v>
      </c>
      <c r="T1030" s="12">
        <f t="shared" si="68"/>
        <v>2313.3333333333335</v>
      </c>
    </row>
    <row r="1031" spans="3:20" x14ac:dyDescent="0.25">
      <c r="C1031" s="11">
        <v>1025</v>
      </c>
      <c r="D1031" s="9" t="s">
        <v>1399</v>
      </c>
      <c r="E1031" s="9" t="s">
        <v>17</v>
      </c>
      <c r="F1031" s="9">
        <v>30</v>
      </c>
      <c r="G1031" s="2"/>
      <c r="H1031" s="6"/>
      <c r="I1031" s="11" t="s">
        <v>12</v>
      </c>
      <c r="J1031" s="12">
        <v>452</v>
      </c>
      <c r="K1031" s="11"/>
      <c r="L1031" s="11" t="s">
        <v>2393</v>
      </c>
      <c r="M1031" s="11"/>
      <c r="N1031" s="11"/>
      <c r="O1031" s="12">
        <f t="shared" si="66"/>
        <v>452</v>
      </c>
      <c r="P1031" s="12">
        <f t="shared" si="67"/>
        <v>13560</v>
      </c>
      <c r="Q1031" s="51">
        <v>0.2</v>
      </c>
      <c r="R1031" s="52">
        <v>0.14699999999999999</v>
      </c>
      <c r="S1031" s="53">
        <f t="shared" si="69"/>
        <v>9253</v>
      </c>
      <c r="T1031" s="12">
        <f t="shared" si="68"/>
        <v>7710.8333333333339</v>
      </c>
    </row>
    <row r="1032" spans="3:20" x14ac:dyDescent="0.25">
      <c r="C1032" s="11">
        <v>1026</v>
      </c>
      <c r="D1032" s="9" t="s">
        <v>1400</v>
      </c>
      <c r="E1032" s="9" t="s">
        <v>17</v>
      </c>
      <c r="F1032" s="9">
        <v>3</v>
      </c>
      <c r="G1032" s="2"/>
      <c r="H1032" s="6"/>
      <c r="I1032" s="11" t="s">
        <v>12</v>
      </c>
      <c r="J1032" s="12">
        <v>452</v>
      </c>
      <c r="K1032" s="11"/>
      <c r="L1032" s="11" t="s">
        <v>2393</v>
      </c>
      <c r="M1032" s="11"/>
      <c r="N1032" s="11"/>
      <c r="O1032" s="12">
        <f t="shared" ref="O1032:O1095" si="70">J1032</f>
        <v>452</v>
      </c>
      <c r="P1032" s="12">
        <f t="shared" ref="P1032:P1095" si="71">O1032*F1032</f>
        <v>1356</v>
      </c>
      <c r="Q1032" s="51">
        <v>0.2</v>
      </c>
      <c r="R1032" s="52">
        <v>0.14699999999999999</v>
      </c>
      <c r="S1032" s="53">
        <f t="shared" si="69"/>
        <v>925</v>
      </c>
      <c r="T1032" s="12">
        <f t="shared" ref="T1032:T1095" si="72">S1032/1.2</f>
        <v>770.83333333333337</v>
      </c>
    </row>
    <row r="1033" spans="3:20" x14ac:dyDescent="0.25">
      <c r="C1033" s="11">
        <v>1027</v>
      </c>
      <c r="D1033" s="9" t="s">
        <v>1401</v>
      </c>
      <c r="E1033" s="9" t="s">
        <v>17</v>
      </c>
      <c r="F1033" s="9">
        <v>1</v>
      </c>
      <c r="G1033" s="2"/>
      <c r="H1033" s="6"/>
      <c r="I1033" s="11" t="s">
        <v>12</v>
      </c>
      <c r="J1033" s="12">
        <v>369</v>
      </c>
      <c r="K1033" s="11"/>
      <c r="L1033" s="11" t="s">
        <v>2393</v>
      </c>
      <c r="M1033" s="11"/>
      <c r="N1033" s="11"/>
      <c r="O1033" s="12">
        <f t="shared" si="70"/>
        <v>369</v>
      </c>
      <c r="P1033" s="12">
        <f t="shared" si="71"/>
        <v>369</v>
      </c>
      <c r="Q1033" s="51">
        <v>0.2</v>
      </c>
      <c r="R1033" s="52">
        <v>0.14699999999999999</v>
      </c>
      <c r="S1033" s="53">
        <f t="shared" si="69"/>
        <v>252</v>
      </c>
      <c r="T1033" s="12">
        <f t="shared" si="72"/>
        <v>210</v>
      </c>
    </row>
    <row r="1034" spans="3:20" x14ac:dyDescent="0.25">
      <c r="C1034" s="11">
        <v>1028</v>
      </c>
      <c r="D1034" s="9" t="s">
        <v>1402</v>
      </c>
      <c r="E1034" s="9" t="s">
        <v>17</v>
      </c>
      <c r="F1034" s="9">
        <v>20</v>
      </c>
      <c r="G1034" s="2"/>
      <c r="H1034" s="6"/>
      <c r="I1034" s="11" t="s">
        <v>12</v>
      </c>
      <c r="J1034" s="12">
        <v>109.36</v>
      </c>
      <c r="K1034" s="11"/>
      <c r="L1034" s="11" t="s">
        <v>2441</v>
      </c>
      <c r="M1034" s="11"/>
      <c r="N1034" s="11"/>
      <c r="O1034" s="12">
        <f t="shared" si="70"/>
        <v>109.36</v>
      </c>
      <c r="P1034" s="12">
        <f t="shared" si="71"/>
        <v>2187.1999999999998</v>
      </c>
      <c r="Q1034" s="51">
        <v>0.2</v>
      </c>
      <c r="R1034" s="52">
        <v>0.14699999999999999</v>
      </c>
      <c r="S1034" s="53">
        <f t="shared" si="69"/>
        <v>1493</v>
      </c>
      <c r="T1034" s="12">
        <f t="shared" si="72"/>
        <v>1244.1666666666667</v>
      </c>
    </row>
    <row r="1035" spans="3:20" x14ac:dyDescent="0.25">
      <c r="C1035" s="11">
        <v>1029</v>
      </c>
      <c r="D1035" s="9" t="s">
        <v>1403</v>
      </c>
      <c r="E1035" s="9" t="s">
        <v>17</v>
      </c>
      <c r="F1035" s="9">
        <v>21</v>
      </c>
      <c r="G1035" s="2"/>
      <c r="H1035" s="6"/>
      <c r="I1035" s="11" t="s">
        <v>12</v>
      </c>
      <c r="J1035" s="12">
        <v>109.36</v>
      </c>
      <c r="K1035" s="11"/>
      <c r="L1035" s="11" t="s">
        <v>2441</v>
      </c>
      <c r="M1035" s="11"/>
      <c r="N1035" s="11"/>
      <c r="O1035" s="12">
        <f t="shared" si="70"/>
        <v>109.36</v>
      </c>
      <c r="P1035" s="12">
        <f t="shared" si="71"/>
        <v>2296.56</v>
      </c>
      <c r="Q1035" s="51">
        <v>0.2</v>
      </c>
      <c r="R1035" s="52">
        <v>0.14699999999999999</v>
      </c>
      <c r="S1035" s="53">
        <f t="shared" si="69"/>
        <v>1567</v>
      </c>
      <c r="T1035" s="12">
        <f t="shared" si="72"/>
        <v>1305.8333333333335</v>
      </c>
    </row>
    <row r="1036" spans="3:20" x14ac:dyDescent="0.25">
      <c r="C1036" s="11">
        <v>1030</v>
      </c>
      <c r="D1036" s="9" t="s">
        <v>1404</v>
      </c>
      <c r="E1036" s="9" t="s">
        <v>17</v>
      </c>
      <c r="F1036" s="9">
        <v>29</v>
      </c>
      <c r="G1036" s="2"/>
      <c r="H1036" s="6"/>
      <c r="I1036" s="11" t="s">
        <v>12</v>
      </c>
      <c r="J1036" s="12">
        <v>109.36</v>
      </c>
      <c r="K1036" s="11"/>
      <c r="L1036" s="11" t="s">
        <v>2441</v>
      </c>
      <c r="M1036" s="11"/>
      <c r="N1036" s="11"/>
      <c r="O1036" s="12">
        <f t="shared" si="70"/>
        <v>109.36</v>
      </c>
      <c r="P1036" s="12">
        <f t="shared" si="71"/>
        <v>3171.44</v>
      </c>
      <c r="Q1036" s="51">
        <v>0.2</v>
      </c>
      <c r="R1036" s="52">
        <v>0.14699999999999999</v>
      </c>
      <c r="S1036" s="53">
        <f t="shared" si="69"/>
        <v>2164</v>
      </c>
      <c r="T1036" s="12">
        <f t="shared" si="72"/>
        <v>1803.3333333333335</v>
      </c>
    </row>
    <row r="1037" spans="3:20" x14ac:dyDescent="0.25">
      <c r="C1037" s="11">
        <v>1031</v>
      </c>
      <c r="D1037" s="9" t="s">
        <v>1405</v>
      </c>
      <c r="E1037" s="9" t="s">
        <v>17</v>
      </c>
      <c r="F1037" s="9">
        <v>1</v>
      </c>
      <c r="G1037" s="2"/>
      <c r="H1037" s="6"/>
      <c r="I1037" s="11" t="s">
        <v>12</v>
      </c>
      <c r="J1037" s="12">
        <v>109.36</v>
      </c>
      <c r="K1037" s="11"/>
      <c r="L1037" s="11" t="s">
        <v>2441</v>
      </c>
      <c r="M1037" s="11"/>
      <c r="N1037" s="11"/>
      <c r="O1037" s="12">
        <f t="shared" si="70"/>
        <v>109.36</v>
      </c>
      <c r="P1037" s="12">
        <f t="shared" si="71"/>
        <v>109.36</v>
      </c>
      <c r="Q1037" s="51">
        <v>0.2</v>
      </c>
      <c r="R1037" s="52">
        <v>0.14699999999999999</v>
      </c>
      <c r="S1037" s="53">
        <f t="shared" si="69"/>
        <v>75</v>
      </c>
      <c r="T1037" s="12">
        <f t="shared" si="72"/>
        <v>62.5</v>
      </c>
    </row>
    <row r="1038" spans="3:20" ht="24" x14ac:dyDescent="0.25">
      <c r="C1038" s="11">
        <v>1032</v>
      </c>
      <c r="D1038" s="9" t="s">
        <v>1406</v>
      </c>
      <c r="E1038" s="9" t="s">
        <v>17</v>
      </c>
      <c r="F1038" s="9">
        <v>7</v>
      </c>
      <c r="G1038" s="2"/>
      <c r="H1038" s="6"/>
      <c r="I1038" s="11" t="s">
        <v>12</v>
      </c>
      <c r="J1038" s="12">
        <v>367</v>
      </c>
      <c r="K1038" s="11"/>
      <c r="L1038" s="11" t="s">
        <v>2442</v>
      </c>
      <c r="M1038" s="11"/>
      <c r="N1038" s="11"/>
      <c r="O1038" s="12">
        <f t="shared" si="70"/>
        <v>367</v>
      </c>
      <c r="P1038" s="12">
        <f t="shared" si="71"/>
        <v>2569</v>
      </c>
      <c r="Q1038" s="51">
        <v>0.2</v>
      </c>
      <c r="R1038" s="52">
        <v>0.14699999999999999</v>
      </c>
      <c r="S1038" s="53">
        <f t="shared" ref="S1038:S1101" si="73">ROUND(P1038*(1-Q1038)*(1-R1038),0)</f>
        <v>1753</v>
      </c>
      <c r="T1038" s="12">
        <f t="shared" si="72"/>
        <v>1460.8333333333335</v>
      </c>
    </row>
    <row r="1039" spans="3:20" x14ac:dyDescent="0.25">
      <c r="C1039" s="11">
        <v>1033</v>
      </c>
      <c r="D1039" s="9" t="s">
        <v>1407</v>
      </c>
      <c r="E1039" s="9" t="s">
        <v>17</v>
      </c>
      <c r="F1039" s="9">
        <v>8</v>
      </c>
      <c r="G1039" s="2"/>
      <c r="H1039" s="6"/>
      <c r="I1039" s="11" t="s">
        <v>12</v>
      </c>
      <c r="J1039" s="12">
        <v>109.36</v>
      </c>
      <c r="K1039" s="11"/>
      <c r="L1039" s="11" t="s">
        <v>2441</v>
      </c>
      <c r="M1039" s="11"/>
      <c r="N1039" s="11"/>
      <c r="O1039" s="12">
        <f t="shared" si="70"/>
        <v>109.36</v>
      </c>
      <c r="P1039" s="12">
        <f t="shared" si="71"/>
        <v>874.88</v>
      </c>
      <c r="Q1039" s="51">
        <v>0.2</v>
      </c>
      <c r="R1039" s="52">
        <v>0.14699999999999999</v>
      </c>
      <c r="S1039" s="53">
        <f t="shared" si="73"/>
        <v>597</v>
      </c>
      <c r="T1039" s="12">
        <f t="shared" si="72"/>
        <v>497.5</v>
      </c>
    </row>
    <row r="1040" spans="3:20" ht="36" x14ac:dyDescent="0.25">
      <c r="C1040" s="11">
        <v>1034</v>
      </c>
      <c r="D1040" s="9" t="s">
        <v>1408</v>
      </c>
      <c r="E1040" s="9" t="s">
        <v>17</v>
      </c>
      <c r="F1040" s="9">
        <v>1</v>
      </c>
      <c r="G1040" s="2"/>
      <c r="H1040" s="6"/>
      <c r="I1040" s="11" t="s">
        <v>12</v>
      </c>
      <c r="J1040" s="12">
        <v>13895</v>
      </c>
      <c r="K1040" s="11"/>
      <c r="L1040" s="11" t="s">
        <v>2443</v>
      </c>
      <c r="M1040" s="11"/>
      <c r="N1040" s="11"/>
      <c r="O1040" s="12">
        <f t="shared" si="70"/>
        <v>13895</v>
      </c>
      <c r="P1040" s="12">
        <f t="shared" si="71"/>
        <v>13895</v>
      </c>
      <c r="Q1040" s="51">
        <v>0.2</v>
      </c>
      <c r="R1040" s="52">
        <v>0.14699999999999999</v>
      </c>
      <c r="S1040" s="53">
        <f t="shared" si="73"/>
        <v>9482</v>
      </c>
      <c r="T1040" s="12">
        <f t="shared" si="72"/>
        <v>7901.666666666667</v>
      </c>
    </row>
    <row r="1041" spans="3:20" x14ac:dyDescent="0.25">
      <c r="C1041" s="11">
        <v>1035</v>
      </c>
      <c r="D1041" s="9" t="s">
        <v>1409</v>
      </c>
      <c r="E1041" s="9" t="s">
        <v>17</v>
      </c>
      <c r="F1041" s="9">
        <v>1</v>
      </c>
      <c r="G1041" s="2"/>
      <c r="H1041" s="6"/>
      <c r="I1041" s="11" t="s">
        <v>12</v>
      </c>
      <c r="J1041" s="12">
        <v>19211.310000000001</v>
      </c>
      <c r="K1041" s="11"/>
      <c r="L1041" s="11" t="s">
        <v>2444</v>
      </c>
      <c r="M1041" s="11"/>
      <c r="N1041" s="11"/>
      <c r="O1041" s="12">
        <f t="shared" si="70"/>
        <v>19211.310000000001</v>
      </c>
      <c r="P1041" s="12">
        <f t="shared" si="71"/>
        <v>19211.310000000001</v>
      </c>
      <c r="Q1041" s="51">
        <v>0.2</v>
      </c>
      <c r="R1041" s="52">
        <v>0.14699999999999999</v>
      </c>
      <c r="S1041" s="53">
        <f t="shared" si="73"/>
        <v>13110</v>
      </c>
      <c r="T1041" s="12">
        <f t="shared" si="72"/>
        <v>10925</v>
      </c>
    </row>
    <row r="1042" spans="3:20" ht="24" x14ac:dyDescent="0.25">
      <c r="C1042" s="11">
        <v>1036</v>
      </c>
      <c r="D1042" s="9" t="s">
        <v>1410</v>
      </c>
      <c r="E1042" s="9" t="s">
        <v>17</v>
      </c>
      <c r="F1042" s="9">
        <v>1</v>
      </c>
      <c r="G1042" s="2"/>
      <c r="H1042" s="6"/>
      <c r="I1042" s="11" t="s">
        <v>12</v>
      </c>
      <c r="J1042" s="12">
        <v>3047.72</v>
      </c>
      <c r="K1042" s="11"/>
      <c r="L1042" s="11" t="s">
        <v>2445</v>
      </c>
      <c r="M1042" s="11"/>
      <c r="N1042" s="11"/>
      <c r="O1042" s="12">
        <f t="shared" si="70"/>
        <v>3047.72</v>
      </c>
      <c r="P1042" s="12">
        <f t="shared" si="71"/>
        <v>3047.72</v>
      </c>
      <c r="Q1042" s="51">
        <v>0.2</v>
      </c>
      <c r="R1042" s="52">
        <v>0.14699999999999999</v>
      </c>
      <c r="S1042" s="53">
        <f t="shared" si="73"/>
        <v>2080</v>
      </c>
      <c r="T1042" s="12">
        <f t="shared" si="72"/>
        <v>1733.3333333333335</v>
      </c>
    </row>
    <row r="1043" spans="3:20" x14ac:dyDescent="0.25">
      <c r="C1043" s="11">
        <v>1037</v>
      </c>
      <c r="D1043" s="9" t="s">
        <v>1411</v>
      </c>
      <c r="E1043" s="9" t="s">
        <v>17</v>
      </c>
      <c r="F1043" s="9">
        <v>1</v>
      </c>
      <c r="G1043" s="2"/>
      <c r="H1043" s="6"/>
      <c r="I1043" s="11" t="s">
        <v>12</v>
      </c>
      <c r="J1043" s="12">
        <v>2879.37</v>
      </c>
      <c r="K1043" s="11"/>
      <c r="L1043" s="11" t="s">
        <v>2446</v>
      </c>
      <c r="M1043" s="11"/>
      <c r="N1043" s="11"/>
      <c r="O1043" s="12">
        <f t="shared" si="70"/>
        <v>2879.37</v>
      </c>
      <c r="P1043" s="12">
        <f t="shared" si="71"/>
        <v>2879.37</v>
      </c>
      <c r="Q1043" s="51">
        <v>0.2</v>
      </c>
      <c r="R1043" s="52">
        <v>0.14699999999999999</v>
      </c>
      <c r="S1043" s="53">
        <f t="shared" si="73"/>
        <v>1965</v>
      </c>
      <c r="T1043" s="12">
        <f t="shared" si="72"/>
        <v>1637.5</v>
      </c>
    </row>
    <row r="1044" spans="3:20" x14ac:dyDescent="0.25">
      <c r="C1044" s="11">
        <v>1038</v>
      </c>
      <c r="D1044" s="9" t="s">
        <v>1412</v>
      </c>
      <c r="E1044" s="9" t="s">
        <v>17</v>
      </c>
      <c r="F1044" s="9">
        <v>1</v>
      </c>
      <c r="G1044" s="2"/>
      <c r="H1044" s="6"/>
      <c r="I1044" s="11" t="s">
        <v>12</v>
      </c>
      <c r="J1044" s="12">
        <v>6723.96</v>
      </c>
      <c r="K1044" s="11"/>
      <c r="L1044" s="11" t="s">
        <v>2447</v>
      </c>
      <c r="M1044" s="11"/>
      <c r="N1044" s="11"/>
      <c r="O1044" s="12">
        <f t="shared" si="70"/>
        <v>6723.96</v>
      </c>
      <c r="P1044" s="12">
        <f t="shared" si="71"/>
        <v>6723.96</v>
      </c>
      <c r="Q1044" s="51">
        <v>0.2</v>
      </c>
      <c r="R1044" s="52">
        <v>0.14699999999999999</v>
      </c>
      <c r="S1044" s="53">
        <f t="shared" si="73"/>
        <v>4588</v>
      </c>
      <c r="T1044" s="12">
        <f t="shared" si="72"/>
        <v>3823.3333333333335</v>
      </c>
    </row>
    <row r="1045" spans="3:20" ht="24" x14ac:dyDescent="0.25">
      <c r="C1045" s="11">
        <v>1039</v>
      </c>
      <c r="D1045" s="9" t="s">
        <v>1413</v>
      </c>
      <c r="E1045" s="9" t="s">
        <v>17</v>
      </c>
      <c r="F1045" s="9">
        <v>1</v>
      </c>
      <c r="G1045" s="2"/>
      <c r="H1045" s="6"/>
      <c r="I1045" s="11" t="s">
        <v>12</v>
      </c>
      <c r="J1045" s="12">
        <v>56365</v>
      </c>
      <c r="K1045" s="11"/>
      <c r="L1045" s="11" t="s">
        <v>2448</v>
      </c>
      <c r="M1045" s="11"/>
      <c r="N1045" s="11"/>
      <c r="O1045" s="12">
        <f t="shared" si="70"/>
        <v>56365</v>
      </c>
      <c r="P1045" s="12">
        <f t="shared" si="71"/>
        <v>56365</v>
      </c>
      <c r="Q1045" s="51">
        <v>0.2</v>
      </c>
      <c r="R1045" s="52">
        <v>0.14699999999999999</v>
      </c>
      <c r="S1045" s="53">
        <f t="shared" si="73"/>
        <v>38463</v>
      </c>
      <c r="T1045" s="12">
        <f t="shared" si="72"/>
        <v>32052.5</v>
      </c>
    </row>
    <row r="1046" spans="3:20" x14ac:dyDescent="0.25">
      <c r="C1046" s="11">
        <v>1040</v>
      </c>
      <c r="D1046" s="9" t="s">
        <v>1414</v>
      </c>
      <c r="E1046" s="9" t="s">
        <v>17</v>
      </c>
      <c r="F1046" s="9">
        <v>1</v>
      </c>
      <c r="G1046" s="2"/>
      <c r="H1046" s="6"/>
      <c r="I1046" s="11" t="s">
        <v>12</v>
      </c>
      <c r="J1046" s="12">
        <v>5763.39</v>
      </c>
      <c r="K1046" s="11"/>
      <c r="L1046" s="11" t="s">
        <v>2449</v>
      </c>
      <c r="M1046" s="11"/>
      <c r="N1046" s="11"/>
      <c r="O1046" s="12">
        <f t="shared" si="70"/>
        <v>5763.39</v>
      </c>
      <c r="P1046" s="12">
        <f t="shared" si="71"/>
        <v>5763.39</v>
      </c>
      <c r="Q1046" s="51">
        <v>0.2</v>
      </c>
      <c r="R1046" s="52">
        <v>0.14699999999999999</v>
      </c>
      <c r="S1046" s="53">
        <f t="shared" si="73"/>
        <v>3933</v>
      </c>
      <c r="T1046" s="12">
        <f t="shared" si="72"/>
        <v>3277.5</v>
      </c>
    </row>
    <row r="1047" spans="3:20" x14ac:dyDescent="0.25">
      <c r="C1047" s="11">
        <v>1041</v>
      </c>
      <c r="D1047" s="7" t="s">
        <v>1415</v>
      </c>
      <c r="E1047" s="9" t="s">
        <v>17</v>
      </c>
      <c r="F1047" s="9">
        <v>2</v>
      </c>
      <c r="G1047" s="1">
        <v>43465</v>
      </c>
      <c r="H1047" s="6">
        <v>92</v>
      </c>
      <c r="I1047" s="11" t="s">
        <v>12</v>
      </c>
      <c r="J1047" s="12"/>
      <c r="K1047" s="12"/>
      <c r="L1047" s="11"/>
      <c r="M1047" s="11">
        <v>2018</v>
      </c>
      <c r="N1047" s="11">
        <f>Индексы!AC24</f>
        <v>1.38</v>
      </c>
      <c r="O1047" s="11"/>
      <c r="P1047" s="12">
        <f>H1047*N1047*1.2</f>
        <v>152.35199999999998</v>
      </c>
      <c r="Q1047" s="51">
        <v>0.2</v>
      </c>
      <c r="R1047" s="52">
        <v>0.14699999999999999</v>
      </c>
      <c r="S1047" s="53">
        <f t="shared" si="73"/>
        <v>104</v>
      </c>
      <c r="T1047" s="12">
        <f t="shared" si="72"/>
        <v>86.666666666666671</v>
      </c>
    </row>
    <row r="1048" spans="3:20" x14ac:dyDescent="0.25">
      <c r="C1048" s="11">
        <v>1042</v>
      </c>
      <c r="D1048" s="9" t="s">
        <v>1416</v>
      </c>
      <c r="E1048" s="9" t="s">
        <v>17</v>
      </c>
      <c r="F1048" s="9">
        <v>20</v>
      </c>
      <c r="G1048" s="2"/>
      <c r="H1048" s="6"/>
      <c r="I1048" s="11" t="s">
        <v>12</v>
      </c>
      <c r="J1048" s="12">
        <v>56.45</v>
      </c>
      <c r="K1048" s="11"/>
      <c r="L1048" s="11" t="s">
        <v>2450</v>
      </c>
      <c r="M1048" s="11"/>
      <c r="N1048" s="11"/>
      <c r="O1048" s="12">
        <f t="shared" si="70"/>
        <v>56.45</v>
      </c>
      <c r="P1048" s="12">
        <f t="shared" si="71"/>
        <v>1129</v>
      </c>
      <c r="Q1048" s="51">
        <v>0.2</v>
      </c>
      <c r="R1048" s="52">
        <v>0.14699999999999999</v>
      </c>
      <c r="S1048" s="53">
        <f t="shared" si="73"/>
        <v>770</v>
      </c>
      <c r="T1048" s="12">
        <f t="shared" si="72"/>
        <v>641.66666666666674</v>
      </c>
    </row>
    <row r="1049" spans="3:20" ht="24" x14ac:dyDescent="0.25">
      <c r="C1049" s="11">
        <v>1043</v>
      </c>
      <c r="D1049" s="9" t="s">
        <v>1417</v>
      </c>
      <c r="E1049" s="9" t="s">
        <v>17</v>
      </c>
      <c r="F1049" s="9">
        <v>1000</v>
      </c>
      <c r="G1049" s="2"/>
      <c r="H1049" s="6"/>
      <c r="I1049" s="11" t="s">
        <v>12</v>
      </c>
      <c r="J1049" s="12">
        <v>57</v>
      </c>
      <c r="K1049" s="11"/>
      <c r="L1049" s="11" t="s">
        <v>2451</v>
      </c>
      <c r="M1049" s="11"/>
      <c r="N1049" s="11"/>
      <c r="O1049" s="12">
        <f t="shared" si="70"/>
        <v>57</v>
      </c>
      <c r="P1049" s="12">
        <f t="shared" si="71"/>
        <v>57000</v>
      </c>
      <c r="Q1049" s="51">
        <v>0.2</v>
      </c>
      <c r="R1049" s="52">
        <v>0.14699999999999999</v>
      </c>
      <c r="S1049" s="53">
        <f t="shared" si="73"/>
        <v>38897</v>
      </c>
      <c r="T1049" s="12">
        <f t="shared" si="72"/>
        <v>32414.166666666668</v>
      </c>
    </row>
    <row r="1050" spans="3:20" x14ac:dyDescent="0.25">
      <c r="C1050" s="11">
        <v>1044</v>
      </c>
      <c r="D1050" s="9" t="s">
        <v>1418</v>
      </c>
      <c r="E1050" s="9" t="s">
        <v>11</v>
      </c>
      <c r="F1050" s="9">
        <v>200</v>
      </c>
      <c r="G1050" s="2"/>
      <c r="H1050" s="6"/>
      <c r="I1050" s="11" t="s">
        <v>12</v>
      </c>
      <c r="J1050" s="12">
        <v>147</v>
      </c>
      <c r="K1050" s="11"/>
      <c r="L1050" s="11" t="s">
        <v>2452</v>
      </c>
      <c r="M1050" s="11"/>
      <c r="N1050" s="11"/>
      <c r="O1050" s="12">
        <f t="shared" si="70"/>
        <v>147</v>
      </c>
      <c r="P1050" s="12">
        <f t="shared" si="71"/>
        <v>29400</v>
      </c>
      <c r="Q1050" s="51">
        <v>0.2</v>
      </c>
      <c r="R1050" s="52">
        <v>0.14699999999999999</v>
      </c>
      <c r="S1050" s="53">
        <f t="shared" si="73"/>
        <v>20063</v>
      </c>
      <c r="T1050" s="12">
        <f t="shared" si="72"/>
        <v>16719.166666666668</v>
      </c>
    </row>
    <row r="1051" spans="3:20" ht="24" x14ac:dyDescent="0.25">
      <c r="C1051" s="11">
        <v>1045</v>
      </c>
      <c r="D1051" s="9" t="s">
        <v>1419</v>
      </c>
      <c r="E1051" s="9" t="s">
        <v>17</v>
      </c>
      <c r="F1051" s="9">
        <v>100</v>
      </c>
      <c r="G1051" s="2"/>
      <c r="H1051" s="6"/>
      <c r="I1051" s="11" t="s">
        <v>12</v>
      </c>
      <c r="J1051" s="12">
        <v>373</v>
      </c>
      <c r="K1051" s="11"/>
      <c r="L1051" s="11" t="s">
        <v>2453</v>
      </c>
      <c r="M1051" s="11"/>
      <c r="N1051" s="11"/>
      <c r="O1051" s="12">
        <f t="shared" si="70"/>
        <v>373</v>
      </c>
      <c r="P1051" s="12">
        <f t="shared" si="71"/>
        <v>37300</v>
      </c>
      <c r="Q1051" s="51">
        <v>0.2</v>
      </c>
      <c r="R1051" s="52">
        <v>0.14699999999999999</v>
      </c>
      <c r="S1051" s="53">
        <f t="shared" si="73"/>
        <v>25454</v>
      </c>
      <c r="T1051" s="12">
        <f t="shared" si="72"/>
        <v>21211.666666666668</v>
      </c>
    </row>
    <row r="1052" spans="3:20" ht="24" x14ac:dyDescent="0.25">
      <c r="C1052" s="11">
        <v>1046</v>
      </c>
      <c r="D1052" s="9" t="s">
        <v>1420</v>
      </c>
      <c r="E1052" s="9" t="s">
        <v>11</v>
      </c>
      <c r="F1052" s="9">
        <v>531</v>
      </c>
      <c r="G1052" s="2"/>
      <c r="H1052" s="6"/>
      <c r="I1052" s="11" t="s">
        <v>12</v>
      </c>
      <c r="J1052" s="12">
        <v>20.99</v>
      </c>
      <c r="K1052" s="11"/>
      <c r="L1052" s="11" t="s">
        <v>2454</v>
      </c>
      <c r="M1052" s="11"/>
      <c r="N1052" s="11"/>
      <c r="O1052" s="12">
        <f t="shared" si="70"/>
        <v>20.99</v>
      </c>
      <c r="P1052" s="12">
        <f t="shared" si="71"/>
        <v>11145.689999999999</v>
      </c>
      <c r="Q1052" s="51">
        <v>0.2</v>
      </c>
      <c r="R1052" s="52">
        <v>0.14699999999999999</v>
      </c>
      <c r="S1052" s="53">
        <f t="shared" si="73"/>
        <v>7606</v>
      </c>
      <c r="T1052" s="12">
        <f t="shared" si="72"/>
        <v>6338.3333333333339</v>
      </c>
    </row>
    <row r="1053" spans="3:20" ht="24" x14ac:dyDescent="0.25">
      <c r="C1053" s="11">
        <v>1047</v>
      </c>
      <c r="D1053" s="9" t="s">
        <v>1421</v>
      </c>
      <c r="E1053" s="9" t="s">
        <v>11</v>
      </c>
      <c r="F1053" s="9">
        <v>28</v>
      </c>
      <c r="G1053" s="2"/>
      <c r="H1053" s="6"/>
      <c r="I1053" s="11" t="s">
        <v>12</v>
      </c>
      <c r="J1053" s="12">
        <v>195.62</v>
      </c>
      <c r="K1053" s="11"/>
      <c r="L1053" s="11" t="s">
        <v>2455</v>
      </c>
      <c r="M1053" s="11"/>
      <c r="N1053" s="11"/>
      <c r="O1053" s="12">
        <f t="shared" si="70"/>
        <v>195.62</v>
      </c>
      <c r="P1053" s="12">
        <f t="shared" si="71"/>
        <v>5477.3600000000006</v>
      </c>
      <c r="Q1053" s="51">
        <v>0.2</v>
      </c>
      <c r="R1053" s="52">
        <v>0.14699999999999999</v>
      </c>
      <c r="S1053" s="53">
        <f t="shared" si="73"/>
        <v>3738</v>
      </c>
      <c r="T1053" s="12">
        <f t="shared" si="72"/>
        <v>3115</v>
      </c>
    </row>
    <row r="1054" spans="3:20" ht="24" x14ac:dyDescent="0.25">
      <c r="C1054" s="11">
        <v>1048</v>
      </c>
      <c r="D1054" s="9" t="s">
        <v>1422</v>
      </c>
      <c r="E1054" s="9" t="s">
        <v>17</v>
      </c>
      <c r="F1054" s="9">
        <v>100</v>
      </c>
      <c r="G1054" s="2"/>
      <c r="H1054" s="6"/>
      <c r="I1054" s="11" t="s">
        <v>12</v>
      </c>
      <c r="J1054" s="12">
        <v>274.27999999999997</v>
      </c>
      <c r="K1054" s="11"/>
      <c r="L1054" s="11" t="s">
        <v>2456</v>
      </c>
      <c r="M1054" s="11"/>
      <c r="N1054" s="11"/>
      <c r="O1054" s="12">
        <f t="shared" si="70"/>
        <v>274.27999999999997</v>
      </c>
      <c r="P1054" s="12">
        <f t="shared" si="71"/>
        <v>27427.999999999996</v>
      </c>
      <c r="Q1054" s="51">
        <v>0.2</v>
      </c>
      <c r="R1054" s="52">
        <v>0.14699999999999999</v>
      </c>
      <c r="S1054" s="53">
        <f t="shared" si="73"/>
        <v>18717</v>
      </c>
      <c r="T1054" s="12">
        <f t="shared" si="72"/>
        <v>15597.5</v>
      </c>
    </row>
    <row r="1055" spans="3:20" x14ac:dyDescent="0.25">
      <c r="C1055" s="11">
        <v>1049</v>
      </c>
      <c r="D1055" s="9" t="s">
        <v>1423</v>
      </c>
      <c r="E1055" s="9" t="s">
        <v>11</v>
      </c>
      <c r="F1055" s="9">
        <v>100</v>
      </c>
      <c r="G1055" s="2"/>
      <c r="H1055" s="6"/>
      <c r="I1055" s="11" t="s">
        <v>12</v>
      </c>
      <c r="J1055" s="12">
        <v>30.3</v>
      </c>
      <c r="K1055" s="11"/>
      <c r="L1055" s="11" t="s">
        <v>2457</v>
      </c>
      <c r="M1055" s="11"/>
      <c r="N1055" s="11"/>
      <c r="O1055" s="12">
        <f t="shared" si="70"/>
        <v>30.3</v>
      </c>
      <c r="P1055" s="12">
        <f t="shared" si="71"/>
        <v>3030</v>
      </c>
      <c r="Q1055" s="51">
        <v>0.2</v>
      </c>
      <c r="R1055" s="52">
        <v>0.14699999999999999</v>
      </c>
      <c r="S1055" s="53">
        <f t="shared" si="73"/>
        <v>2068</v>
      </c>
      <c r="T1055" s="12">
        <f t="shared" si="72"/>
        <v>1723.3333333333335</v>
      </c>
    </row>
    <row r="1056" spans="3:20" x14ac:dyDescent="0.25">
      <c r="C1056" s="11">
        <v>1050</v>
      </c>
      <c r="D1056" s="9" t="s">
        <v>1424</v>
      </c>
      <c r="E1056" s="9" t="s">
        <v>11</v>
      </c>
      <c r="F1056" s="9">
        <v>340</v>
      </c>
      <c r="G1056" s="2"/>
      <c r="H1056" s="6"/>
      <c r="I1056" s="11" t="s">
        <v>12</v>
      </c>
      <c r="J1056" s="12">
        <v>30.3</v>
      </c>
      <c r="K1056" s="11"/>
      <c r="L1056" s="11" t="s">
        <v>2457</v>
      </c>
      <c r="M1056" s="11"/>
      <c r="N1056" s="11"/>
      <c r="O1056" s="12">
        <f t="shared" si="70"/>
        <v>30.3</v>
      </c>
      <c r="P1056" s="12">
        <f t="shared" si="71"/>
        <v>10302</v>
      </c>
      <c r="Q1056" s="51">
        <v>0.2</v>
      </c>
      <c r="R1056" s="52">
        <v>0.14699999999999999</v>
      </c>
      <c r="S1056" s="53">
        <f t="shared" si="73"/>
        <v>7030</v>
      </c>
      <c r="T1056" s="12">
        <f t="shared" si="72"/>
        <v>5858.3333333333339</v>
      </c>
    </row>
    <row r="1057" spans="3:20" x14ac:dyDescent="0.25">
      <c r="C1057" s="11">
        <v>1051</v>
      </c>
      <c r="D1057" s="9" t="s">
        <v>1425</v>
      </c>
      <c r="E1057" s="9" t="s">
        <v>17</v>
      </c>
      <c r="F1057" s="9">
        <v>60</v>
      </c>
      <c r="G1057" s="2"/>
      <c r="H1057" s="6"/>
      <c r="I1057" s="11" t="s">
        <v>12</v>
      </c>
      <c r="J1057" s="12">
        <v>43.4</v>
      </c>
      <c r="K1057" s="11"/>
      <c r="L1057" s="11" t="s">
        <v>2458</v>
      </c>
      <c r="M1057" s="11"/>
      <c r="N1057" s="11"/>
      <c r="O1057" s="12">
        <f t="shared" si="70"/>
        <v>43.4</v>
      </c>
      <c r="P1057" s="12">
        <f t="shared" si="71"/>
        <v>2604</v>
      </c>
      <c r="Q1057" s="51">
        <v>0.2</v>
      </c>
      <c r="R1057" s="52">
        <v>0.14699999999999999</v>
      </c>
      <c r="S1057" s="53">
        <f t="shared" si="73"/>
        <v>1777</v>
      </c>
      <c r="T1057" s="12">
        <f t="shared" si="72"/>
        <v>1480.8333333333335</v>
      </c>
    </row>
    <row r="1058" spans="3:20" x14ac:dyDescent="0.25">
      <c r="C1058" s="11">
        <v>1052</v>
      </c>
      <c r="D1058" s="9" t="s">
        <v>1426</v>
      </c>
      <c r="E1058" s="9" t="s">
        <v>17</v>
      </c>
      <c r="F1058" s="9">
        <v>96</v>
      </c>
      <c r="G1058" s="2"/>
      <c r="H1058" s="6"/>
      <c r="I1058" s="11" t="s">
        <v>12</v>
      </c>
      <c r="J1058" s="12">
        <v>13.1</v>
      </c>
      <c r="K1058" s="11"/>
      <c r="L1058" s="11" t="s">
        <v>2459</v>
      </c>
      <c r="M1058" s="11"/>
      <c r="N1058" s="11"/>
      <c r="O1058" s="12">
        <f t="shared" si="70"/>
        <v>13.1</v>
      </c>
      <c r="P1058" s="12">
        <f t="shared" si="71"/>
        <v>1257.5999999999999</v>
      </c>
      <c r="Q1058" s="51">
        <v>0.2</v>
      </c>
      <c r="R1058" s="52">
        <v>0.14699999999999999</v>
      </c>
      <c r="S1058" s="53">
        <f t="shared" si="73"/>
        <v>858</v>
      </c>
      <c r="T1058" s="12">
        <f t="shared" si="72"/>
        <v>715</v>
      </c>
    </row>
    <row r="1059" spans="3:20" ht="24" x14ac:dyDescent="0.25">
      <c r="C1059" s="11">
        <v>1053</v>
      </c>
      <c r="D1059" s="9" t="s">
        <v>1427</v>
      </c>
      <c r="E1059" s="9" t="s">
        <v>11</v>
      </c>
      <c r="F1059" s="9">
        <v>14</v>
      </c>
      <c r="G1059" s="2"/>
      <c r="H1059" s="6"/>
      <c r="I1059" s="11" t="s">
        <v>12</v>
      </c>
      <c r="J1059" s="12">
        <v>238.63</v>
      </c>
      <c r="K1059" s="11"/>
      <c r="L1059" s="11" t="s">
        <v>2460</v>
      </c>
      <c r="M1059" s="11"/>
      <c r="N1059" s="11"/>
      <c r="O1059" s="12">
        <f t="shared" si="70"/>
        <v>238.63</v>
      </c>
      <c r="P1059" s="12">
        <f t="shared" si="71"/>
        <v>3340.8199999999997</v>
      </c>
      <c r="Q1059" s="51">
        <v>0.2</v>
      </c>
      <c r="R1059" s="52">
        <v>0.14699999999999999</v>
      </c>
      <c r="S1059" s="53">
        <f t="shared" si="73"/>
        <v>2280</v>
      </c>
      <c r="T1059" s="12">
        <f t="shared" si="72"/>
        <v>1900</v>
      </c>
    </row>
    <row r="1060" spans="3:20" x14ac:dyDescent="0.25">
      <c r="C1060" s="11">
        <v>1054</v>
      </c>
      <c r="D1060" s="9" t="s">
        <v>1428</v>
      </c>
      <c r="E1060" s="9" t="s">
        <v>11</v>
      </c>
      <c r="F1060" s="9">
        <v>8</v>
      </c>
      <c r="G1060" s="2"/>
      <c r="H1060" s="6"/>
      <c r="I1060" s="11" t="s">
        <v>12</v>
      </c>
      <c r="J1060" s="12">
        <v>274</v>
      </c>
      <c r="K1060" s="11"/>
      <c r="L1060" s="11" t="s">
        <v>2461</v>
      </c>
      <c r="M1060" s="11"/>
      <c r="N1060" s="11"/>
      <c r="O1060" s="12">
        <f t="shared" si="70"/>
        <v>274</v>
      </c>
      <c r="P1060" s="12">
        <f t="shared" si="71"/>
        <v>2192</v>
      </c>
      <c r="Q1060" s="51">
        <v>0.2</v>
      </c>
      <c r="R1060" s="52">
        <v>0.14699999999999999</v>
      </c>
      <c r="S1060" s="53">
        <f t="shared" si="73"/>
        <v>1496</v>
      </c>
      <c r="T1060" s="12">
        <f t="shared" si="72"/>
        <v>1246.6666666666667</v>
      </c>
    </row>
    <row r="1061" spans="3:20" ht="24" x14ac:dyDescent="0.25">
      <c r="C1061" s="11">
        <v>1055</v>
      </c>
      <c r="D1061" s="9" t="s">
        <v>1429</v>
      </c>
      <c r="E1061" s="9" t="s">
        <v>17</v>
      </c>
      <c r="F1061" s="9">
        <v>200</v>
      </c>
      <c r="G1061" s="2"/>
      <c r="H1061" s="6"/>
      <c r="I1061" s="11" t="s">
        <v>12</v>
      </c>
      <c r="J1061" s="12">
        <v>240</v>
      </c>
      <c r="K1061" s="11"/>
      <c r="L1061" s="11" t="s">
        <v>2462</v>
      </c>
      <c r="M1061" s="11"/>
      <c r="N1061" s="11"/>
      <c r="O1061" s="12">
        <f t="shared" si="70"/>
        <v>240</v>
      </c>
      <c r="P1061" s="12">
        <f t="shared" si="71"/>
        <v>48000</v>
      </c>
      <c r="Q1061" s="51">
        <v>0.2</v>
      </c>
      <c r="R1061" s="52">
        <v>0.14699999999999999</v>
      </c>
      <c r="S1061" s="53">
        <f t="shared" si="73"/>
        <v>32755</v>
      </c>
      <c r="T1061" s="12">
        <f t="shared" si="72"/>
        <v>27295.833333333336</v>
      </c>
    </row>
    <row r="1062" spans="3:20" ht="24" x14ac:dyDescent="0.25">
      <c r="C1062" s="11">
        <v>1056</v>
      </c>
      <c r="D1062" s="9" t="s">
        <v>1430</v>
      </c>
      <c r="E1062" s="9" t="s">
        <v>17</v>
      </c>
      <c r="F1062" s="9">
        <v>400</v>
      </c>
      <c r="G1062" s="2"/>
      <c r="H1062" s="6"/>
      <c r="I1062" s="11" t="s">
        <v>12</v>
      </c>
      <c r="J1062" s="12">
        <v>1611.8</v>
      </c>
      <c r="K1062" s="11"/>
      <c r="L1062" s="11" t="s">
        <v>2463</v>
      </c>
      <c r="M1062" s="11"/>
      <c r="N1062" s="11"/>
      <c r="O1062" s="12">
        <f t="shared" si="70"/>
        <v>1611.8</v>
      </c>
      <c r="P1062" s="12">
        <f t="shared" si="71"/>
        <v>644720</v>
      </c>
      <c r="Q1062" s="51">
        <v>0.2</v>
      </c>
      <c r="R1062" s="52">
        <v>0.14699999999999999</v>
      </c>
      <c r="S1062" s="53">
        <f t="shared" si="73"/>
        <v>439957</v>
      </c>
      <c r="T1062" s="12">
        <f t="shared" si="72"/>
        <v>366630.83333333337</v>
      </c>
    </row>
    <row r="1063" spans="3:20" ht="24" x14ac:dyDescent="0.25">
      <c r="C1063" s="11">
        <v>1057</v>
      </c>
      <c r="D1063" s="9" t="s">
        <v>1431</v>
      </c>
      <c r="E1063" s="9" t="s">
        <v>17</v>
      </c>
      <c r="F1063" s="9">
        <v>200</v>
      </c>
      <c r="G1063" s="2"/>
      <c r="H1063" s="6"/>
      <c r="I1063" s="11" t="s">
        <v>12</v>
      </c>
      <c r="J1063" s="12">
        <v>221.04</v>
      </c>
      <c r="K1063" s="11"/>
      <c r="L1063" s="11" t="s">
        <v>2464</v>
      </c>
      <c r="M1063" s="11"/>
      <c r="N1063" s="11"/>
      <c r="O1063" s="12">
        <f t="shared" si="70"/>
        <v>221.04</v>
      </c>
      <c r="P1063" s="12">
        <f t="shared" si="71"/>
        <v>44208</v>
      </c>
      <c r="Q1063" s="51">
        <v>0.2</v>
      </c>
      <c r="R1063" s="52">
        <v>0.14699999999999999</v>
      </c>
      <c r="S1063" s="53">
        <f t="shared" si="73"/>
        <v>30168</v>
      </c>
      <c r="T1063" s="12">
        <f t="shared" si="72"/>
        <v>25140</v>
      </c>
    </row>
    <row r="1064" spans="3:20" ht="24" x14ac:dyDescent="0.25">
      <c r="C1064" s="11">
        <v>1058</v>
      </c>
      <c r="D1064" s="9" t="s">
        <v>1432</v>
      </c>
      <c r="E1064" s="9" t="s">
        <v>17</v>
      </c>
      <c r="F1064" s="9">
        <v>200</v>
      </c>
      <c r="G1064" s="2"/>
      <c r="H1064" s="6"/>
      <c r="I1064" s="11" t="s">
        <v>12</v>
      </c>
      <c r="J1064" s="12">
        <v>232.58</v>
      </c>
      <c r="K1064" s="11"/>
      <c r="L1064" s="11" t="s">
        <v>2465</v>
      </c>
      <c r="M1064" s="11"/>
      <c r="N1064" s="11"/>
      <c r="O1064" s="12">
        <f t="shared" si="70"/>
        <v>232.58</v>
      </c>
      <c r="P1064" s="12">
        <f t="shared" si="71"/>
        <v>46516</v>
      </c>
      <c r="Q1064" s="51">
        <v>0.2</v>
      </c>
      <c r="R1064" s="52">
        <v>0.14699999999999999</v>
      </c>
      <c r="S1064" s="53">
        <f t="shared" si="73"/>
        <v>31743</v>
      </c>
      <c r="T1064" s="12">
        <f t="shared" si="72"/>
        <v>26452.5</v>
      </c>
    </row>
    <row r="1065" spans="3:20" x14ac:dyDescent="0.25">
      <c r="C1065" s="11">
        <v>1059</v>
      </c>
      <c r="D1065" s="9" t="s">
        <v>1433</v>
      </c>
      <c r="E1065" s="9" t="s">
        <v>11</v>
      </c>
      <c r="F1065" s="9">
        <v>18</v>
      </c>
      <c r="G1065" s="2"/>
      <c r="H1065" s="6"/>
      <c r="I1065" s="11" t="s">
        <v>12</v>
      </c>
      <c r="J1065" s="12">
        <v>1596</v>
      </c>
      <c r="K1065" s="11"/>
      <c r="L1065" s="11" t="s">
        <v>2466</v>
      </c>
      <c r="M1065" s="11"/>
      <c r="N1065" s="11"/>
      <c r="O1065" s="12">
        <f t="shared" si="70"/>
        <v>1596</v>
      </c>
      <c r="P1065" s="12">
        <f t="shared" si="71"/>
        <v>28728</v>
      </c>
      <c r="Q1065" s="51">
        <v>0.2</v>
      </c>
      <c r="R1065" s="52">
        <v>0.14699999999999999</v>
      </c>
      <c r="S1065" s="53">
        <f t="shared" si="73"/>
        <v>19604</v>
      </c>
      <c r="T1065" s="12">
        <f t="shared" si="72"/>
        <v>16336.666666666668</v>
      </c>
    </row>
    <row r="1066" spans="3:20" ht="24" x14ac:dyDescent="0.25">
      <c r="C1066" s="11">
        <v>1060</v>
      </c>
      <c r="D1066" s="9" t="s">
        <v>1434</v>
      </c>
      <c r="E1066" s="9" t="s">
        <v>17</v>
      </c>
      <c r="F1066" s="9">
        <v>1</v>
      </c>
      <c r="G1066" s="2"/>
      <c r="H1066" s="6"/>
      <c r="I1066" s="11" t="s">
        <v>12</v>
      </c>
      <c r="J1066" s="12">
        <v>8800</v>
      </c>
      <c r="K1066" s="11"/>
      <c r="L1066" s="11" t="s">
        <v>2467</v>
      </c>
      <c r="M1066" s="11"/>
      <c r="N1066" s="11"/>
      <c r="O1066" s="12">
        <f t="shared" si="70"/>
        <v>8800</v>
      </c>
      <c r="P1066" s="12">
        <f t="shared" si="71"/>
        <v>8800</v>
      </c>
      <c r="Q1066" s="51">
        <v>0.2</v>
      </c>
      <c r="R1066" s="52">
        <v>0.14699999999999999</v>
      </c>
      <c r="S1066" s="53">
        <f t="shared" si="73"/>
        <v>6005</v>
      </c>
      <c r="T1066" s="12">
        <f t="shared" si="72"/>
        <v>5004.166666666667</v>
      </c>
    </row>
    <row r="1067" spans="3:20" x14ac:dyDescent="0.25">
      <c r="C1067" s="11">
        <v>1061</v>
      </c>
      <c r="D1067" s="9" t="s">
        <v>1435</v>
      </c>
      <c r="E1067" s="9" t="s">
        <v>858</v>
      </c>
      <c r="F1067" s="9">
        <v>2</v>
      </c>
      <c r="G1067" s="2"/>
      <c r="H1067" s="6"/>
      <c r="I1067" s="11" t="s">
        <v>12</v>
      </c>
      <c r="J1067" s="12">
        <v>28646</v>
      </c>
      <c r="K1067" s="11"/>
      <c r="L1067" s="11" t="s">
        <v>2393</v>
      </c>
      <c r="M1067" s="11"/>
      <c r="N1067" s="11"/>
      <c r="O1067" s="12">
        <f t="shared" si="70"/>
        <v>28646</v>
      </c>
      <c r="P1067" s="12">
        <f t="shared" si="71"/>
        <v>57292</v>
      </c>
      <c r="Q1067" s="51">
        <v>0.2</v>
      </c>
      <c r="R1067" s="52">
        <v>0.14699999999999999</v>
      </c>
      <c r="S1067" s="53">
        <f t="shared" si="73"/>
        <v>39096</v>
      </c>
      <c r="T1067" s="12">
        <f t="shared" si="72"/>
        <v>32580</v>
      </c>
    </row>
    <row r="1068" spans="3:20" ht="24" x14ac:dyDescent="0.25">
      <c r="C1068" s="11">
        <v>1062</v>
      </c>
      <c r="D1068" s="7" t="s">
        <v>1436</v>
      </c>
      <c r="E1068" s="9" t="s">
        <v>1106</v>
      </c>
      <c r="F1068" s="9">
        <v>1</v>
      </c>
      <c r="G1068" s="1">
        <v>44594</v>
      </c>
      <c r="H1068" s="6">
        <v>744808</v>
      </c>
      <c r="I1068" s="11" t="s">
        <v>12</v>
      </c>
      <c r="J1068" s="12"/>
      <c r="K1068" s="12"/>
      <c r="L1068" s="11"/>
      <c r="M1068" s="11">
        <v>2022</v>
      </c>
      <c r="N1068" s="11">
        <v>0.97</v>
      </c>
      <c r="O1068" s="11"/>
      <c r="P1068" s="12">
        <f>H1068*N1068*1.2</f>
        <v>866956.51199999999</v>
      </c>
      <c r="Q1068" s="51">
        <v>0.2</v>
      </c>
      <c r="R1068" s="52">
        <v>0.14699999999999999</v>
      </c>
      <c r="S1068" s="53">
        <f t="shared" si="73"/>
        <v>591611</v>
      </c>
      <c r="T1068" s="12">
        <f t="shared" si="72"/>
        <v>493009.16666666669</v>
      </c>
    </row>
    <row r="1069" spans="3:20" x14ac:dyDescent="0.25">
      <c r="C1069" s="11">
        <v>1063</v>
      </c>
      <c r="D1069" s="9" t="s">
        <v>1437</v>
      </c>
      <c r="E1069" s="9" t="s">
        <v>17</v>
      </c>
      <c r="F1069" s="9">
        <v>9</v>
      </c>
      <c r="G1069" s="2"/>
      <c r="H1069" s="6"/>
      <c r="I1069" s="11" t="s">
        <v>12</v>
      </c>
      <c r="J1069" s="12">
        <v>1166</v>
      </c>
      <c r="K1069" s="11"/>
      <c r="L1069" s="11" t="s">
        <v>2468</v>
      </c>
      <c r="M1069" s="11"/>
      <c r="N1069" s="11"/>
      <c r="O1069" s="12">
        <f t="shared" si="70"/>
        <v>1166</v>
      </c>
      <c r="P1069" s="12">
        <f t="shared" si="71"/>
        <v>10494</v>
      </c>
      <c r="Q1069" s="51">
        <v>0.2</v>
      </c>
      <c r="R1069" s="52">
        <v>0.14699999999999999</v>
      </c>
      <c r="S1069" s="53">
        <f t="shared" si="73"/>
        <v>7161</v>
      </c>
      <c r="T1069" s="12">
        <f t="shared" si="72"/>
        <v>5967.5</v>
      </c>
    </row>
    <row r="1070" spans="3:20" x14ac:dyDescent="0.25">
      <c r="C1070" s="11">
        <v>1064</v>
      </c>
      <c r="D1070" s="9" t="s">
        <v>1438</v>
      </c>
      <c r="E1070" s="9" t="s">
        <v>17</v>
      </c>
      <c r="F1070" s="9">
        <v>8</v>
      </c>
      <c r="G1070" s="2"/>
      <c r="H1070" s="6"/>
      <c r="I1070" s="11" t="s">
        <v>12</v>
      </c>
      <c r="J1070" s="12">
        <v>1166</v>
      </c>
      <c r="K1070" s="11"/>
      <c r="L1070" s="11" t="s">
        <v>2468</v>
      </c>
      <c r="M1070" s="11"/>
      <c r="N1070" s="11"/>
      <c r="O1070" s="12">
        <f t="shared" si="70"/>
        <v>1166</v>
      </c>
      <c r="P1070" s="12">
        <f t="shared" si="71"/>
        <v>9328</v>
      </c>
      <c r="Q1070" s="51">
        <v>0.2</v>
      </c>
      <c r="R1070" s="52">
        <v>0.14699999999999999</v>
      </c>
      <c r="S1070" s="53">
        <f t="shared" si="73"/>
        <v>6365</v>
      </c>
      <c r="T1070" s="12">
        <f t="shared" si="72"/>
        <v>5304.166666666667</v>
      </c>
    </row>
    <row r="1071" spans="3:20" x14ac:dyDescent="0.25">
      <c r="C1071" s="11">
        <v>1065</v>
      </c>
      <c r="D1071" s="9" t="s">
        <v>1439</v>
      </c>
      <c r="E1071" s="9" t="s">
        <v>17</v>
      </c>
      <c r="F1071" s="9">
        <v>1</v>
      </c>
      <c r="G1071" s="2"/>
      <c r="H1071" s="6"/>
      <c r="I1071" s="11" t="s">
        <v>12</v>
      </c>
      <c r="J1071" s="12">
        <v>1166</v>
      </c>
      <c r="K1071" s="11"/>
      <c r="L1071" s="11" t="s">
        <v>2468</v>
      </c>
      <c r="M1071" s="11"/>
      <c r="N1071" s="11"/>
      <c r="O1071" s="12">
        <f t="shared" si="70"/>
        <v>1166</v>
      </c>
      <c r="P1071" s="12">
        <f t="shared" si="71"/>
        <v>1166</v>
      </c>
      <c r="Q1071" s="51">
        <v>0.2</v>
      </c>
      <c r="R1071" s="52">
        <v>0.14699999999999999</v>
      </c>
      <c r="S1071" s="53">
        <f t="shared" si="73"/>
        <v>796</v>
      </c>
      <c r="T1071" s="12">
        <f t="shared" si="72"/>
        <v>663.33333333333337</v>
      </c>
    </row>
    <row r="1072" spans="3:20" x14ac:dyDescent="0.25">
      <c r="C1072" s="11">
        <v>1066</v>
      </c>
      <c r="D1072" s="9" t="s">
        <v>1440</v>
      </c>
      <c r="E1072" s="9" t="s">
        <v>17</v>
      </c>
      <c r="F1072" s="9">
        <v>15</v>
      </c>
      <c r="G1072" s="2"/>
      <c r="H1072" s="6"/>
      <c r="I1072" s="11" t="s">
        <v>12</v>
      </c>
      <c r="J1072" s="12">
        <v>1166</v>
      </c>
      <c r="K1072" s="11"/>
      <c r="L1072" s="11" t="s">
        <v>2468</v>
      </c>
      <c r="M1072" s="11"/>
      <c r="N1072" s="11"/>
      <c r="O1072" s="12">
        <f t="shared" si="70"/>
        <v>1166</v>
      </c>
      <c r="P1072" s="12">
        <f t="shared" si="71"/>
        <v>17490</v>
      </c>
      <c r="Q1072" s="51">
        <v>0.2</v>
      </c>
      <c r="R1072" s="52">
        <v>0.14699999999999999</v>
      </c>
      <c r="S1072" s="53">
        <f t="shared" si="73"/>
        <v>11935</v>
      </c>
      <c r="T1072" s="12">
        <f t="shared" si="72"/>
        <v>9945.8333333333339</v>
      </c>
    </row>
    <row r="1073" spans="3:20" x14ac:dyDescent="0.25">
      <c r="C1073" s="11">
        <v>1067</v>
      </c>
      <c r="D1073" s="9" t="s">
        <v>1441</v>
      </c>
      <c r="E1073" s="9" t="s">
        <v>11</v>
      </c>
      <c r="F1073" s="9">
        <v>40</v>
      </c>
      <c r="G1073" s="2"/>
      <c r="H1073" s="6"/>
      <c r="I1073" s="11" t="s">
        <v>12</v>
      </c>
      <c r="J1073" s="12">
        <v>853</v>
      </c>
      <c r="K1073" s="11"/>
      <c r="L1073" s="11" t="s">
        <v>2469</v>
      </c>
      <c r="M1073" s="11"/>
      <c r="N1073" s="11"/>
      <c r="O1073" s="12">
        <f t="shared" si="70"/>
        <v>853</v>
      </c>
      <c r="P1073" s="12">
        <f t="shared" si="71"/>
        <v>34120</v>
      </c>
      <c r="Q1073" s="51">
        <v>0.2</v>
      </c>
      <c r="R1073" s="52">
        <v>0.14699999999999999</v>
      </c>
      <c r="S1073" s="53">
        <f t="shared" si="73"/>
        <v>23283</v>
      </c>
      <c r="T1073" s="12">
        <f t="shared" si="72"/>
        <v>19402.5</v>
      </c>
    </row>
    <row r="1074" spans="3:20" ht="36" x14ac:dyDescent="0.25">
      <c r="C1074" s="11">
        <v>1068</v>
      </c>
      <c r="D1074" s="9" t="s">
        <v>1442</v>
      </c>
      <c r="E1074" s="9" t="s">
        <v>17</v>
      </c>
      <c r="F1074" s="9">
        <v>1</v>
      </c>
      <c r="G1074" s="2"/>
      <c r="H1074" s="6"/>
      <c r="I1074" s="11" t="s">
        <v>12</v>
      </c>
      <c r="J1074" s="12">
        <v>1190</v>
      </c>
      <c r="K1074" s="11"/>
      <c r="L1074" s="11" t="s">
        <v>2470</v>
      </c>
      <c r="M1074" s="11"/>
      <c r="N1074" s="11"/>
      <c r="O1074" s="12">
        <f t="shared" si="70"/>
        <v>1190</v>
      </c>
      <c r="P1074" s="12">
        <f t="shared" si="71"/>
        <v>1190</v>
      </c>
      <c r="Q1074" s="51">
        <v>0.2</v>
      </c>
      <c r="R1074" s="52">
        <v>0.14699999999999999</v>
      </c>
      <c r="S1074" s="53">
        <f t="shared" si="73"/>
        <v>812</v>
      </c>
      <c r="T1074" s="12">
        <f t="shared" si="72"/>
        <v>676.66666666666674</v>
      </c>
    </row>
    <row r="1075" spans="3:20" ht="36" x14ac:dyDescent="0.25">
      <c r="C1075" s="11">
        <v>1069</v>
      </c>
      <c r="D1075" s="9" t="s">
        <v>1443</v>
      </c>
      <c r="E1075" s="9" t="s">
        <v>17</v>
      </c>
      <c r="F1075" s="9">
        <v>2</v>
      </c>
      <c r="G1075" s="2"/>
      <c r="H1075" s="6"/>
      <c r="I1075" s="11" t="s">
        <v>12</v>
      </c>
      <c r="J1075" s="12">
        <v>1190</v>
      </c>
      <c r="K1075" s="11"/>
      <c r="L1075" s="11" t="s">
        <v>2470</v>
      </c>
      <c r="M1075" s="11"/>
      <c r="N1075" s="11"/>
      <c r="O1075" s="12">
        <f t="shared" si="70"/>
        <v>1190</v>
      </c>
      <c r="P1075" s="12">
        <f t="shared" si="71"/>
        <v>2380</v>
      </c>
      <c r="Q1075" s="51">
        <v>0.2</v>
      </c>
      <c r="R1075" s="52">
        <v>0.14699999999999999</v>
      </c>
      <c r="S1075" s="53">
        <f t="shared" si="73"/>
        <v>1624</v>
      </c>
      <c r="T1075" s="12">
        <f t="shared" si="72"/>
        <v>1353.3333333333335</v>
      </c>
    </row>
    <row r="1076" spans="3:20" ht="24" x14ac:dyDescent="0.25">
      <c r="C1076" s="11">
        <v>1070</v>
      </c>
      <c r="D1076" s="9" t="s">
        <v>1444</v>
      </c>
      <c r="E1076" s="9" t="s">
        <v>17</v>
      </c>
      <c r="F1076" s="9">
        <v>1</v>
      </c>
      <c r="G1076" s="2"/>
      <c r="H1076" s="6"/>
      <c r="I1076" s="11" t="s">
        <v>12</v>
      </c>
      <c r="J1076" s="12">
        <v>3795</v>
      </c>
      <c r="K1076" s="11"/>
      <c r="L1076" s="11" t="s">
        <v>2471</v>
      </c>
      <c r="M1076" s="11"/>
      <c r="N1076" s="11"/>
      <c r="O1076" s="12">
        <f t="shared" si="70"/>
        <v>3795</v>
      </c>
      <c r="P1076" s="12">
        <f t="shared" si="71"/>
        <v>3795</v>
      </c>
      <c r="Q1076" s="51">
        <v>0.2</v>
      </c>
      <c r="R1076" s="52">
        <v>0.14699999999999999</v>
      </c>
      <c r="S1076" s="53">
        <f t="shared" si="73"/>
        <v>2590</v>
      </c>
      <c r="T1076" s="12">
        <f t="shared" si="72"/>
        <v>2158.3333333333335</v>
      </c>
    </row>
    <row r="1077" spans="3:20" ht="24" x14ac:dyDescent="0.25">
      <c r="C1077" s="11">
        <v>1071</v>
      </c>
      <c r="D1077" s="9" t="s">
        <v>1445</v>
      </c>
      <c r="E1077" s="9" t="s">
        <v>17</v>
      </c>
      <c r="F1077" s="9">
        <v>8</v>
      </c>
      <c r="G1077" s="2"/>
      <c r="H1077" s="6"/>
      <c r="I1077" s="11" t="s">
        <v>12</v>
      </c>
      <c r="J1077" s="12">
        <v>230</v>
      </c>
      <c r="K1077" s="11"/>
      <c r="L1077" s="11" t="s">
        <v>2472</v>
      </c>
      <c r="M1077" s="11"/>
      <c r="N1077" s="11"/>
      <c r="O1077" s="12">
        <f t="shared" si="70"/>
        <v>230</v>
      </c>
      <c r="P1077" s="12">
        <f t="shared" si="71"/>
        <v>1840</v>
      </c>
      <c r="Q1077" s="51">
        <v>0.2</v>
      </c>
      <c r="R1077" s="52">
        <v>0.14699999999999999</v>
      </c>
      <c r="S1077" s="53">
        <f t="shared" si="73"/>
        <v>1256</v>
      </c>
      <c r="T1077" s="12">
        <f t="shared" si="72"/>
        <v>1046.6666666666667</v>
      </c>
    </row>
    <row r="1078" spans="3:20" ht="24" x14ac:dyDescent="0.25">
      <c r="C1078" s="11">
        <v>1072</v>
      </c>
      <c r="D1078" s="9" t="s">
        <v>1446</v>
      </c>
      <c r="E1078" s="9" t="s">
        <v>17</v>
      </c>
      <c r="F1078" s="9">
        <v>4</v>
      </c>
      <c r="G1078" s="2"/>
      <c r="H1078" s="6"/>
      <c r="I1078" s="11" t="s">
        <v>12</v>
      </c>
      <c r="J1078" s="12">
        <v>230</v>
      </c>
      <c r="K1078" s="11"/>
      <c r="L1078" s="11" t="s">
        <v>2472</v>
      </c>
      <c r="M1078" s="11"/>
      <c r="N1078" s="11"/>
      <c r="O1078" s="12">
        <f t="shared" si="70"/>
        <v>230</v>
      </c>
      <c r="P1078" s="12">
        <f t="shared" si="71"/>
        <v>920</v>
      </c>
      <c r="Q1078" s="51">
        <v>0.2</v>
      </c>
      <c r="R1078" s="52">
        <v>0.14699999999999999</v>
      </c>
      <c r="S1078" s="53">
        <f t="shared" si="73"/>
        <v>628</v>
      </c>
      <c r="T1078" s="12">
        <f t="shared" si="72"/>
        <v>523.33333333333337</v>
      </c>
    </row>
    <row r="1079" spans="3:20" ht="24" x14ac:dyDescent="0.25">
      <c r="C1079" s="11">
        <v>1073</v>
      </c>
      <c r="D1079" s="9" t="s">
        <v>1447</v>
      </c>
      <c r="E1079" s="9" t="s">
        <v>17</v>
      </c>
      <c r="F1079" s="9">
        <v>20</v>
      </c>
      <c r="G1079" s="2"/>
      <c r="H1079" s="6"/>
      <c r="I1079" s="11" t="s">
        <v>12</v>
      </c>
      <c r="J1079" s="12">
        <v>230</v>
      </c>
      <c r="K1079" s="11"/>
      <c r="L1079" s="11" t="s">
        <v>2472</v>
      </c>
      <c r="M1079" s="11"/>
      <c r="N1079" s="11"/>
      <c r="O1079" s="12">
        <f t="shared" si="70"/>
        <v>230</v>
      </c>
      <c r="P1079" s="12">
        <f t="shared" si="71"/>
        <v>4600</v>
      </c>
      <c r="Q1079" s="51">
        <v>0.2</v>
      </c>
      <c r="R1079" s="52">
        <v>0.14699999999999999</v>
      </c>
      <c r="S1079" s="53">
        <f t="shared" si="73"/>
        <v>3139</v>
      </c>
      <c r="T1079" s="12">
        <f t="shared" si="72"/>
        <v>2615.8333333333335</v>
      </c>
    </row>
    <row r="1080" spans="3:20" ht="36" x14ac:dyDescent="0.25">
      <c r="C1080" s="11">
        <v>1074</v>
      </c>
      <c r="D1080" s="9" t="s">
        <v>1448</v>
      </c>
      <c r="E1080" s="9" t="s">
        <v>1449</v>
      </c>
      <c r="F1080" s="9">
        <v>1</v>
      </c>
      <c r="G1080" s="2"/>
      <c r="H1080" s="6"/>
      <c r="I1080" s="11" t="s">
        <v>12</v>
      </c>
      <c r="J1080" s="12">
        <v>223093</v>
      </c>
      <c r="K1080" s="11"/>
      <c r="L1080" s="11" t="s">
        <v>2473</v>
      </c>
      <c r="M1080" s="11"/>
      <c r="N1080" s="11"/>
      <c r="O1080" s="12">
        <f t="shared" si="70"/>
        <v>223093</v>
      </c>
      <c r="P1080" s="12">
        <f t="shared" si="71"/>
        <v>223093</v>
      </c>
      <c r="Q1080" s="51">
        <v>0.2</v>
      </c>
      <c r="R1080" s="52">
        <v>0.14699999999999999</v>
      </c>
      <c r="S1080" s="53">
        <f t="shared" si="73"/>
        <v>152239</v>
      </c>
      <c r="T1080" s="12">
        <f t="shared" si="72"/>
        <v>126865.83333333334</v>
      </c>
    </row>
    <row r="1081" spans="3:20" x14ac:dyDescent="0.25">
      <c r="C1081" s="11">
        <v>1075</v>
      </c>
      <c r="D1081" s="9" t="s">
        <v>1450</v>
      </c>
      <c r="E1081" s="9" t="s">
        <v>17</v>
      </c>
      <c r="F1081" s="9">
        <v>1</v>
      </c>
      <c r="G1081" s="2"/>
      <c r="H1081" s="6"/>
      <c r="I1081" s="11" t="s">
        <v>12</v>
      </c>
      <c r="J1081" s="12">
        <v>99142.54</v>
      </c>
      <c r="K1081" s="11"/>
      <c r="L1081" s="11" t="s">
        <v>2474</v>
      </c>
      <c r="M1081" s="11"/>
      <c r="N1081" s="11"/>
      <c r="O1081" s="12">
        <f t="shared" si="70"/>
        <v>99142.54</v>
      </c>
      <c r="P1081" s="12">
        <f t="shared" si="71"/>
        <v>99142.54</v>
      </c>
      <c r="Q1081" s="51">
        <v>0.2</v>
      </c>
      <c r="R1081" s="52">
        <v>0.14699999999999999</v>
      </c>
      <c r="S1081" s="53">
        <f t="shared" si="73"/>
        <v>67655</v>
      </c>
      <c r="T1081" s="12">
        <f t="shared" si="72"/>
        <v>56379.166666666672</v>
      </c>
    </row>
    <row r="1082" spans="3:20" x14ac:dyDescent="0.25">
      <c r="C1082" s="11">
        <v>1076</v>
      </c>
      <c r="D1082" s="9" t="s">
        <v>1451</v>
      </c>
      <c r="E1082" s="9" t="s">
        <v>17</v>
      </c>
      <c r="F1082" s="9">
        <v>1</v>
      </c>
      <c r="G1082" s="2"/>
      <c r="H1082" s="6"/>
      <c r="I1082" s="11" t="s">
        <v>12</v>
      </c>
      <c r="J1082" s="12">
        <v>327200</v>
      </c>
      <c r="K1082" s="11"/>
      <c r="L1082" s="11" t="s">
        <v>2475</v>
      </c>
      <c r="M1082" s="11"/>
      <c r="N1082" s="11"/>
      <c r="O1082" s="12">
        <f t="shared" si="70"/>
        <v>327200</v>
      </c>
      <c r="P1082" s="12">
        <f t="shared" si="71"/>
        <v>327200</v>
      </c>
      <c r="Q1082" s="51">
        <v>0.2</v>
      </c>
      <c r="R1082" s="52">
        <v>0.14699999999999999</v>
      </c>
      <c r="S1082" s="53">
        <f t="shared" si="73"/>
        <v>223281</v>
      </c>
      <c r="T1082" s="12">
        <f t="shared" si="72"/>
        <v>186067.5</v>
      </c>
    </row>
    <row r="1083" spans="3:20" x14ac:dyDescent="0.25">
      <c r="C1083" s="11">
        <v>1077</v>
      </c>
      <c r="D1083" s="9" t="s">
        <v>1452</v>
      </c>
      <c r="E1083" s="9" t="s">
        <v>1106</v>
      </c>
      <c r="F1083" s="9">
        <v>1</v>
      </c>
      <c r="G1083" s="2"/>
      <c r="H1083" s="6"/>
      <c r="I1083" s="11" t="s">
        <v>12</v>
      </c>
      <c r="J1083" s="12">
        <v>327200</v>
      </c>
      <c r="K1083" s="11"/>
      <c r="L1083" s="11" t="s">
        <v>2475</v>
      </c>
      <c r="M1083" s="11"/>
      <c r="N1083" s="11"/>
      <c r="O1083" s="12">
        <f t="shared" si="70"/>
        <v>327200</v>
      </c>
      <c r="P1083" s="12">
        <f t="shared" si="71"/>
        <v>327200</v>
      </c>
      <c r="Q1083" s="51">
        <v>0.2</v>
      </c>
      <c r="R1083" s="52">
        <v>0.14699999999999999</v>
      </c>
      <c r="S1083" s="53">
        <f t="shared" si="73"/>
        <v>223281</v>
      </c>
      <c r="T1083" s="12">
        <f t="shared" si="72"/>
        <v>186067.5</v>
      </c>
    </row>
    <row r="1084" spans="3:20" x14ac:dyDescent="0.25">
      <c r="C1084" s="11">
        <v>1078</v>
      </c>
      <c r="D1084" s="9" t="s">
        <v>1453</v>
      </c>
      <c r="E1084" s="9" t="s">
        <v>17</v>
      </c>
      <c r="F1084" s="9">
        <v>2</v>
      </c>
      <c r="G1084" s="2"/>
      <c r="H1084" s="6"/>
      <c r="I1084" s="11" t="s">
        <v>12</v>
      </c>
      <c r="J1084" s="12">
        <v>327200</v>
      </c>
      <c r="K1084" s="11"/>
      <c r="L1084" s="11" t="s">
        <v>2475</v>
      </c>
      <c r="M1084" s="11"/>
      <c r="N1084" s="11"/>
      <c r="O1084" s="12">
        <f t="shared" si="70"/>
        <v>327200</v>
      </c>
      <c r="P1084" s="12">
        <f t="shared" si="71"/>
        <v>654400</v>
      </c>
      <c r="Q1084" s="51">
        <v>0.2</v>
      </c>
      <c r="R1084" s="52">
        <v>0.14699999999999999</v>
      </c>
      <c r="S1084" s="53">
        <f t="shared" si="73"/>
        <v>446563</v>
      </c>
      <c r="T1084" s="12">
        <f t="shared" si="72"/>
        <v>372135.83333333337</v>
      </c>
    </row>
    <row r="1085" spans="3:20" x14ac:dyDescent="0.25">
      <c r="C1085" s="11">
        <v>1079</v>
      </c>
      <c r="D1085" s="9" t="s">
        <v>1454</v>
      </c>
      <c r="E1085" s="9" t="s">
        <v>17</v>
      </c>
      <c r="F1085" s="9">
        <v>2</v>
      </c>
      <c r="G1085" s="2"/>
      <c r="H1085" s="6"/>
      <c r="I1085" s="11" t="s">
        <v>12</v>
      </c>
      <c r="J1085" s="12">
        <v>188955</v>
      </c>
      <c r="K1085" s="11"/>
      <c r="L1085" s="11" t="s">
        <v>2476</v>
      </c>
      <c r="M1085" s="11"/>
      <c r="N1085" s="11"/>
      <c r="O1085" s="12">
        <f t="shared" si="70"/>
        <v>188955</v>
      </c>
      <c r="P1085" s="12">
        <f t="shared" si="71"/>
        <v>377910</v>
      </c>
      <c r="Q1085" s="51">
        <v>0.2</v>
      </c>
      <c r="R1085" s="52">
        <v>0.14699999999999999</v>
      </c>
      <c r="S1085" s="53">
        <f t="shared" si="73"/>
        <v>257886</v>
      </c>
      <c r="T1085" s="12">
        <f t="shared" si="72"/>
        <v>214905</v>
      </c>
    </row>
    <row r="1086" spans="3:20" x14ac:dyDescent="0.25">
      <c r="C1086" s="11">
        <v>1080</v>
      </c>
      <c r="D1086" s="9" t="s">
        <v>1455</v>
      </c>
      <c r="E1086" s="9" t="s">
        <v>17</v>
      </c>
      <c r="F1086" s="9">
        <v>1</v>
      </c>
      <c r="G1086" s="2"/>
      <c r="H1086" s="6"/>
      <c r="I1086" s="11" t="s">
        <v>12</v>
      </c>
      <c r="J1086" s="12">
        <v>161294</v>
      </c>
      <c r="K1086" s="11"/>
      <c r="L1086" s="11" t="s">
        <v>2424</v>
      </c>
      <c r="M1086" s="11"/>
      <c r="N1086" s="11"/>
      <c r="O1086" s="12">
        <f t="shared" si="70"/>
        <v>161294</v>
      </c>
      <c r="P1086" s="12">
        <f t="shared" si="71"/>
        <v>161294</v>
      </c>
      <c r="Q1086" s="51">
        <v>0.2</v>
      </c>
      <c r="R1086" s="52">
        <v>0.14699999999999999</v>
      </c>
      <c r="S1086" s="53">
        <f t="shared" si="73"/>
        <v>110067</v>
      </c>
      <c r="T1086" s="12">
        <f t="shared" si="72"/>
        <v>91722.5</v>
      </c>
    </row>
    <row r="1087" spans="3:20" ht="24" x14ac:dyDescent="0.25">
      <c r="C1087" s="11">
        <v>1081</v>
      </c>
      <c r="D1087" s="9" t="s">
        <v>1456</v>
      </c>
      <c r="E1087" s="9" t="s">
        <v>17</v>
      </c>
      <c r="F1087" s="9">
        <v>3</v>
      </c>
      <c r="G1087" s="2"/>
      <c r="H1087" s="6"/>
      <c r="I1087" s="11" t="s">
        <v>12</v>
      </c>
      <c r="J1087" s="12">
        <v>110465</v>
      </c>
      <c r="K1087" s="11"/>
      <c r="L1087" s="11" t="s">
        <v>2477</v>
      </c>
      <c r="M1087" s="11"/>
      <c r="N1087" s="11"/>
      <c r="O1087" s="12">
        <f t="shared" si="70"/>
        <v>110465</v>
      </c>
      <c r="P1087" s="12">
        <f t="shared" si="71"/>
        <v>331395</v>
      </c>
      <c r="Q1087" s="51">
        <v>0.2</v>
      </c>
      <c r="R1087" s="52">
        <v>0.14699999999999999</v>
      </c>
      <c r="S1087" s="53">
        <f t="shared" si="73"/>
        <v>226144</v>
      </c>
      <c r="T1087" s="12">
        <f t="shared" si="72"/>
        <v>188453.33333333334</v>
      </c>
    </row>
    <row r="1088" spans="3:20" x14ac:dyDescent="0.25">
      <c r="C1088" s="11">
        <v>1082</v>
      </c>
      <c r="D1088" s="9" t="s">
        <v>1457</v>
      </c>
      <c r="E1088" s="9" t="s">
        <v>17</v>
      </c>
      <c r="F1088" s="9">
        <v>1</v>
      </c>
      <c r="G1088" s="2"/>
      <c r="H1088" s="6"/>
      <c r="I1088" s="11" t="s">
        <v>12</v>
      </c>
      <c r="J1088" s="12">
        <v>126397</v>
      </c>
      <c r="K1088" s="11"/>
      <c r="L1088" s="11" t="s">
        <v>2478</v>
      </c>
      <c r="M1088" s="11"/>
      <c r="N1088" s="11"/>
      <c r="O1088" s="12">
        <f t="shared" si="70"/>
        <v>126397</v>
      </c>
      <c r="P1088" s="12">
        <f t="shared" si="71"/>
        <v>126397</v>
      </c>
      <c r="Q1088" s="51">
        <v>0.2</v>
      </c>
      <c r="R1088" s="52">
        <v>0.14699999999999999</v>
      </c>
      <c r="S1088" s="53">
        <f t="shared" si="73"/>
        <v>86253</v>
      </c>
      <c r="T1088" s="12">
        <f t="shared" si="72"/>
        <v>71877.5</v>
      </c>
    </row>
    <row r="1089" spans="3:20" ht="24" x14ac:dyDescent="0.25">
      <c r="C1089" s="11">
        <v>1083</v>
      </c>
      <c r="D1089" s="9" t="s">
        <v>1458</v>
      </c>
      <c r="E1089" s="9" t="s">
        <v>17</v>
      </c>
      <c r="F1089" s="9">
        <v>1</v>
      </c>
      <c r="G1089" s="2"/>
      <c r="H1089" s="6"/>
      <c r="I1089" s="11" t="s">
        <v>12</v>
      </c>
      <c r="J1089" s="12">
        <v>53250</v>
      </c>
      <c r="K1089" s="11"/>
      <c r="L1089" s="11" t="s">
        <v>2479</v>
      </c>
      <c r="M1089" s="11"/>
      <c r="N1089" s="11"/>
      <c r="O1089" s="12">
        <f t="shared" si="70"/>
        <v>53250</v>
      </c>
      <c r="P1089" s="12">
        <f t="shared" si="71"/>
        <v>53250</v>
      </c>
      <c r="Q1089" s="51">
        <v>0.2</v>
      </c>
      <c r="R1089" s="52">
        <v>0.14699999999999999</v>
      </c>
      <c r="S1089" s="53">
        <f t="shared" si="73"/>
        <v>36338</v>
      </c>
      <c r="T1089" s="12">
        <f t="shared" si="72"/>
        <v>30281.666666666668</v>
      </c>
    </row>
    <row r="1090" spans="3:20" x14ac:dyDescent="0.25">
      <c r="C1090" s="11">
        <v>1084</v>
      </c>
      <c r="D1090" s="9" t="s">
        <v>1459</v>
      </c>
      <c r="E1090" s="9" t="s">
        <v>17</v>
      </c>
      <c r="F1090" s="9">
        <v>2</v>
      </c>
      <c r="G1090" s="2"/>
      <c r="H1090" s="6"/>
      <c r="I1090" s="11" t="s">
        <v>12</v>
      </c>
      <c r="J1090" s="12">
        <v>188140</v>
      </c>
      <c r="K1090" s="11"/>
      <c r="L1090" s="11" t="s">
        <v>2480</v>
      </c>
      <c r="M1090" s="11"/>
      <c r="N1090" s="11"/>
      <c r="O1090" s="12">
        <f t="shared" si="70"/>
        <v>188140</v>
      </c>
      <c r="P1090" s="12">
        <f t="shared" si="71"/>
        <v>376280</v>
      </c>
      <c r="Q1090" s="51">
        <v>0.2</v>
      </c>
      <c r="R1090" s="52">
        <v>0.14699999999999999</v>
      </c>
      <c r="S1090" s="53">
        <f t="shared" si="73"/>
        <v>256773</v>
      </c>
      <c r="T1090" s="12">
        <f t="shared" si="72"/>
        <v>213977.5</v>
      </c>
    </row>
    <row r="1091" spans="3:20" x14ac:dyDescent="0.25">
      <c r="C1091" s="11">
        <v>1085</v>
      </c>
      <c r="D1091" s="9" t="s">
        <v>1460</v>
      </c>
      <c r="E1091" s="9" t="s">
        <v>17</v>
      </c>
      <c r="F1091" s="9">
        <v>1</v>
      </c>
      <c r="G1091" s="2"/>
      <c r="H1091" s="6"/>
      <c r="I1091" s="11" t="s">
        <v>12</v>
      </c>
      <c r="J1091" s="12">
        <v>112046</v>
      </c>
      <c r="K1091" s="11"/>
      <c r="L1091" s="11" t="s">
        <v>2481</v>
      </c>
      <c r="M1091" s="11"/>
      <c r="N1091" s="11"/>
      <c r="O1091" s="12">
        <f t="shared" si="70"/>
        <v>112046</v>
      </c>
      <c r="P1091" s="12">
        <f t="shared" si="71"/>
        <v>112046</v>
      </c>
      <c r="Q1091" s="51">
        <v>0.2</v>
      </c>
      <c r="R1091" s="52">
        <v>0.14699999999999999</v>
      </c>
      <c r="S1091" s="53">
        <f t="shared" si="73"/>
        <v>76460</v>
      </c>
      <c r="T1091" s="12">
        <f t="shared" si="72"/>
        <v>63716.666666666672</v>
      </c>
    </row>
    <row r="1092" spans="3:20" ht="24" x14ac:dyDescent="0.25">
      <c r="C1092" s="11">
        <v>1086</v>
      </c>
      <c r="D1092" s="9" t="s">
        <v>1461</v>
      </c>
      <c r="E1092" s="9" t="s">
        <v>17</v>
      </c>
      <c r="F1092" s="9">
        <v>1</v>
      </c>
      <c r="G1092" s="2"/>
      <c r="H1092" s="6"/>
      <c r="I1092" s="11" t="s">
        <v>12</v>
      </c>
      <c r="J1092" s="12">
        <v>1863</v>
      </c>
      <c r="K1092" s="11"/>
      <c r="L1092" s="11" t="s">
        <v>2482</v>
      </c>
      <c r="M1092" s="11"/>
      <c r="N1092" s="11"/>
      <c r="O1092" s="12">
        <f t="shared" si="70"/>
        <v>1863</v>
      </c>
      <c r="P1092" s="12">
        <f t="shared" si="71"/>
        <v>1863</v>
      </c>
      <c r="Q1092" s="51">
        <v>0.2</v>
      </c>
      <c r="R1092" s="52">
        <v>0.14699999999999999</v>
      </c>
      <c r="S1092" s="53">
        <f t="shared" si="73"/>
        <v>1271</v>
      </c>
      <c r="T1092" s="12">
        <f t="shared" si="72"/>
        <v>1059.1666666666667</v>
      </c>
    </row>
    <row r="1093" spans="3:20" ht="24" x14ac:dyDescent="0.25">
      <c r="C1093" s="11">
        <v>1087</v>
      </c>
      <c r="D1093" s="9" t="s">
        <v>1462</v>
      </c>
      <c r="E1093" s="9" t="s">
        <v>17</v>
      </c>
      <c r="F1093" s="9">
        <v>4</v>
      </c>
      <c r="G1093" s="2"/>
      <c r="H1093" s="6"/>
      <c r="I1093" s="11" t="s">
        <v>12</v>
      </c>
      <c r="J1093" s="12">
        <v>1285</v>
      </c>
      <c r="K1093" s="11"/>
      <c r="L1093" s="11" t="s">
        <v>2483</v>
      </c>
      <c r="M1093" s="11"/>
      <c r="N1093" s="11"/>
      <c r="O1093" s="12">
        <f t="shared" si="70"/>
        <v>1285</v>
      </c>
      <c r="P1093" s="12">
        <f t="shared" si="71"/>
        <v>5140</v>
      </c>
      <c r="Q1093" s="51">
        <v>0.2</v>
      </c>
      <c r="R1093" s="52">
        <v>0.14699999999999999</v>
      </c>
      <c r="S1093" s="53">
        <f t="shared" si="73"/>
        <v>3508</v>
      </c>
      <c r="T1093" s="12">
        <f t="shared" si="72"/>
        <v>2923.3333333333335</v>
      </c>
    </row>
    <row r="1094" spans="3:20" ht="24" x14ac:dyDescent="0.25">
      <c r="C1094" s="11">
        <v>1088</v>
      </c>
      <c r="D1094" s="9" t="s">
        <v>1463</v>
      </c>
      <c r="E1094" s="9" t="s">
        <v>17</v>
      </c>
      <c r="F1094" s="9">
        <v>3</v>
      </c>
      <c r="G1094" s="2"/>
      <c r="H1094" s="6"/>
      <c r="I1094" s="11" t="s">
        <v>12</v>
      </c>
      <c r="J1094" s="12">
        <v>394</v>
      </c>
      <c r="K1094" s="11"/>
      <c r="L1094" s="11" t="s">
        <v>2484</v>
      </c>
      <c r="M1094" s="11"/>
      <c r="N1094" s="11"/>
      <c r="O1094" s="12">
        <f t="shared" si="70"/>
        <v>394</v>
      </c>
      <c r="P1094" s="12">
        <f t="shared" si="71"/>
        <v>1182</v>
      </c>
      <c r="Q1094" s="51">
        <v>0.2</v>
      </c>
      <c r="R1094" s="52">
        <v>0.14699999999999999</v>
      </c>
      <c r="S1094" s="53">
        <f t="shared" si="73"/>
        <v>807</v>
      </c>
      <c r="T1094" s="12">
        <f t="shared" si="72"/>
        <v>672.5</v>
      </c>
    </row>
    <row r="1095" spans="3:20" ht="24" x14ac:dyDescent="0.25">
      <c r="C1095" s="11">
        <v>1089</v>
      </c>
      <c r="D1095" s="9" t="s">
        <v>1464</v>
      </c>
      <c r="E1095" s="9" t="s">
        <v>17</v>
      </c>
      <c r="F1095" s="9">
        <v>13</v>
      </c>
      <c r="G1095" s="2"/>
      <c r="H1095" s="6"/>
      <c r="I1095" s="11" t="s">
        <v>12</v>
      </c>
      <c r="J1095" s="12">
        <v>394</v>
      </c>
      <c r="K1095" s="11"/>
      <c r="L1095" s="11" t="s">
        <v>2484</v>
      </c>
      <c r="M1095" s="11"/>
      <c r="N1095" s="11"/>
      <c r="O1095" s="12">
        <f t="shared" si="70"/>
        <v>394</v>
      </c>
      <c r="P1095" s="12">
        <f t="shared" si="71"/>
        <v>5122</v>
      </c>
      <c r="Q1095" s="51">
        <v>0.2</v>
      </c>
      <c r="R1095" s="52">
        <v>0.14699999999999999</v>
      </c>
      <c r="S1095" s="53">
        <f t="shared" si="73"/>
        <v>3495</v>
      </c>
      <c r="T1095" s="12">
        <f t="shared" si="72"/>
        <v>2912.5</v>
      </c>
    </row>
    <row r="1096" spans="3:20" x14ac:dyDescent="0.25">
      <c r="C1096" s="11">
        <v>1090</v>
      </c>
      <c r="D1096" s="9" t="s">
        <v>1465</v>
      </c>
      <c r="E1096" s="9" t="s">
        <v>17</v>
      </c>
      <c r="F1096" s="9">
        <v>50</v>
      </c>
      <c r="G1096" s="2"/>
      <c r="H1096" s="6"/>
      <c r="I1096" s="11" t="s">
        <v>12</v>
      </c>
      <c r="J1096" s="12">
        <v>25.9</v>
      </c>
      <c r="K1096" s="11"/>
      <c r="L1096" s="11" t="s">
        <v>2485</v>
      </c>
      <c r="M1096" s="11"/>
      <c r="N1096" s="11"/>
      <c r="O1096" s="12">
        <f t="shared" ref="O1096:O1159" si="74">J1096</f>
        <v>25.9</v>
      </c>
      <c r="P1096" s="12">
        <f t="shared" ref="P1096:P1159" si="75">O1096*F1096</f>
        <v>1295</v>
      </c>
      <c r="Q1096" s="51">
        <v>0.2</v>
      </c>
      <c r="R1096" s="52">
        <v>0.14699999999999999</v>
      </c>
      <c r="S1096" s="53">
        <f t="shared" si="73"/>
        <v>884</v>
      </c>
      <c r="T1096" s="12">
        <f t="shared" ref="T1096:T1159" si="76">S1096/1.2</f>
        <v>736.66666666666674</v>
      </c>
    </row>
    <row r="1097" spans="3:20" x14ac:dyDescent="0.25">
      <c r="C1097" s="11">
        <v>1091</v>
      </c>
      <c r="D1097" s="9" t="s">
        <v>1466</v>
      </c>
      <c r="E1097" s="9" t="s">
        <v>17</v>
      </c>
      <c r="F1097" s="9">
        <v>29</v>
      </c>
      <c r="G1097" s="2"/>
      <c r="H1097" s="6"/>
      <c r="I1097" s="11" t="s">
        <v>12</v>
      </c>
      <c r="J1097" s="12">
        <v>41.4</v>
      </c>
      <c r="K1097" s="11"/>
      <c r="L1097" s="11" t="s">
        <v>2486</v>
      </c>
      <c r="M1097" s="11"/>
      <c r="N1097" s="11"/>
      <c r="O1097" s="12">
        <f t="shared" si="74"/>
        <v>41.4</v>
      </c>
      <c r="P1097" s="12">
        <f t="shared" si="75"/>
        <v>1200.5999999999999</v>
      </c>
      <c r="Q1097" s="51">
        <v>0.2</v>
      </c>
      <c r="R1097" s="52">
        <v>0.14699999999999999</v>
      </c>
      <c r="S1097" s="53">
        <f t="shared" si="73"/>
        <v>819</v>
      </c>
      <c r="T1097" s="12">
        <f t="shared" si="76"/>
        <v>682.5</v>
      </c>
    </row>
    <row r="1098" spans="3:20" x14ac:dyDescent="0.25">
      <c r="C1098" s="11">
        <v>1092</v>
      </c>
      <c r="D1098" s="9" t="s">
        <v>1467</v>
      </c>
      <c r="E1098" s="9" t="s">
        <v>17</v>
      </c>
      <c r="F1098" s="9">
        <v>60</v>
      </c>
      <c r="G1098" s="2"/>
      <c r="H1098" s="6"/>
      <c r="I1098" s="11" t="s">
        <v>12</v>
      </c>
      <c r="J1098" s="12">
        <v>52.7</v>
      </c>
      <c r="K1098" s="11"/>
      <c r="L1098" s="11" t="s">
        <v>2487</v>
      </c>
      <c r="M1098" s="11"/>
      <c r="N1098" s="11"/>
      <c r="O1098" s="12">
        <f t="shared" si="74"/>
        <v>52.7</v>
      </c>
      <c r="P1098" s="12">
        <f t="shared" si="75"/>
        <v>3162</v>
      </c>
      <c r="Q1098" s="51">
        <v>0.2</v>
      </c>
      <c r="R1098" s="52">
        <v>0.14699999999999999</v>
      </c>
      <c r="S1098" s="53">
        <f t="shared" si="73"/>
        <v>2158</v>
      </c>
      <c r="T1098" s="12">
        <f t="shared" si="76"/>
        <v>1798.3333333333335</v>
      </c>
    </row>
    <row r="1099" spans="3:20" x14ac:dyDescent="0.25">
      <c r="C1099" s="11">
        <v>1093</v>
      </c>
      <c r="D1099" s="9" t="s">
        <v>1468</v>
      </c>
      <c r="E1099" s="9" t="s">
        <v>17</v>
      </c>
      <c r="F1099" s="9">
        <v>37</v>
      </c>
      <c r="G1099" s="2"/>
      <c r="H1099" s="6"/>
      <c r="I1099" s="11" t="s">
        <v>12</v>
      </c>
      <c r="J1099" s="12">
        <v>54.7</v>
      </c>
      <c r="K1099" s="11"/>
      <c r="L1099" s="11" t="s">
        <v>2488</v>
      </c>
      <c r="M1099" s="11"/>
      <c r="N1099" s="11"/>
      <c r="O1099" s="12">
        <f t="shared" si="74"/>
        <v>54.7</v>
      </c>
      <c r="P1099" s="12">
        <f t="shared" si="75"/>
        <v>2023.9</v>
      </c>
      <c r="Q1099" s="51">
        <v>0.2</v>
      </c>
      <c r="R1099" s="52">
        <v>0.14699999999999999</v>
      </c>
      <c r="S1099" s="53">
        <f t="shared" si="73"/>
        <v>1381</v>
      </c>
      <c r="T1099" s="12">
        <f t="shared" si="76"/>
        <v>1150.8333333333335</v>
      </c>
    </row>
    <row r="1100" spans="3:20" x14ac:dyDescent="0.25">
      <c r="C1100" s="11">
        <v>1094</v>
      </c>
      <c r="D1100" s="9" t="s">
        <v>1469</v>
      </c>
      <c r="E1100" s="9" t="s">
        <v>17</v>
      </c>
      <c r="F1100" s="9">
        <v>45</v>
      </c>
      <c r="G1100" s="2"/>
      <c r="H1100" s="6"/>
      <c r="I1100" s="11" t="s">
        <v>12</v>
      </c>
      <c r="J1100" s="12">
        <v>125</v>
      </c>
      <c r="K1100" s="11"/>
      <c r="L1100" s="11" t="s">
        <v>2489</v>
      </c>
      <c r="M1100" s="11"/>
      <c r="N1100" s="11"/>
      <c r="O1100" s="12">
        <f t="shared" si="74"/>
        <v>125</v>
      </c>
      <c r="P1100" s="12">
        <f t="shared" si="75"/>
        <v>5625</v>
      </c>
      <c r="Q1100" s="51">
        <v>0.2</v>
      </c>
      <c r="R1100" s="52">
        <v>0.14699999999999999</v>
      </c>
      <c r="S1100" s="53">
        <f t="shared" si="73"/>
        <v>3839</v>
      </c>
      <c r="T1100" s="12">
        <f t="shared" si="76"/>
        <v>3199.166666666667</v>
      </c>
    </row>
    <row r="1101" spans="3:20" x14ac:dyDescent="0.25">
      <c r="C1101" s="11">
        <v>1095</v>
      </c>
      <c r="D1101" s="9" t="s">
        <v>1470</v>
      </c>
      <c r="E1101" s="9" t="s">
        <v>17</v>
      </c>
      <c r="F1101" s="9">
        <v>45</v>
      </c>
      <c r="G1101" s="2"/>
      <c r="H1101" s="6"/>
      <c r="I1101" s="11" t="s">
        <v>12</v>
      </c>
      <c r="J1101" s="12">
        <v>224</v>
      </c>
      <c r="K1101" s="11"/>
      <c r="L1101" s="11" t="s">
        <v>2490</v>
      </c>
      <c r="M1101" s="11"/>
      <c r="N1101" s="11"/>
      <c r="O1101" s="12">
        <f t="shared" si="74"/>
        <v>224</v>
      </c>
      <c r="P1101" s="12">
        <f t="shared" si="75"/>
        <v>10080</v>
      </c>
      <c r="Q1101" s="51">
        <v>0.2</v>
      </c>
      <c r="R1101" s="52">
        <v>0.14699999999999999</v>
      </c>
      <c r="S1101" s="53">
        <f t="shared" si="73"/>
        <v>6879</v>
      </c>
      <c r="T1101" s="12">
        <f t="shared" si="76"/>
        <v>5732.5</v>
      </c>
    </row>
    <row r="1102" spans="3:20" x14ac:dyDescent="0.25">
      <c r="C1102" s="11">
        <v>1096</v>
      </c>
      <c r="D1102" s="9" t="s">
        <v>1471</v>
      </c>
      <c r="E1102" s="9" t="s">
        <v>17</v>
      </c>
      <c r="F1102" s="9">
        <v>13</v>
      </c>
      <c r="G1102" s="2"/>
      <c r="H1102" s="6"/>
      <c r="I1102" s="11" t="s">
        <v>12</v>
      </c>
      <c r="J1102" s="12">
        <v>304</v>
      </c>
      <c r="K1102" s="11"/>
      <c r="L1102" s="11" t="s">
        <v>2491</v>
      </c>
      <c r="M1102" s="11"/>
      <c r="N1102" s="11"/>
      <c r="O1102" s="12">
        <f t="shared" si="74"/>
        <v>304</v>
      </c>
      <c r="P1102" s="12">
        <f t="shared" si="75"/>
        <v>3952</v>
      </c>
      <c r="Q1102" s="51">
        <v>0.2</v>
      </c>
      <c r="R1102" s="52">
        <v>0.14699999999999999</v>
      </c>
      <c r="S1102" s="53">
        <f t="shared" ref="S1102:S1165" si="77">ROUND(P1102*(1-Q1102)*(1-R1102),0)</f>
        <v>2697</v>
      </c>
      <c r="T1102" s="12">
        <f t="shared" si="76"/>
        <v>2247.5</v>
      </c>
    </row>
    <row r="1103" spans="3:20" x14ac:dyDescent="0.25">
      <c r="C1103" s="11">
        <v>1097</v>
      </c>
      <c r="D1103" s="9" t="s">
        <v>1472</v>
      </c>
      <c r="E1103" s="9" t="s">
        <v>17</v>
      </c>
      <c r="F1103" s="9">
        <v>6</v>
      </c>
      <c r="G1103" s="2"/>
      <c r="H1103" s="6"/>
      <c r="I1103" s="11" t="s">
        <v>12</v>
      </c>
      <c r="J1103" s="12">
        <v>41.4</v>
      </c>
      <c r="K1103" s="11"/>
      <c r="L1103" s="11" t="s">
        <v>2486</v>
      </c>
      <c r="M1103" s="11"/>
      <c r="N1103" s="11"/>
      <c r="O1103" s="12">
        <f t="shared" si="74"/>
        <v>41.4</v>
      </c>
      <c r="P1103" s="12">
        <f t="shared" si="75"/>
        <v>248.39999999999998</v>
      </c>
      <c r="Q1103" s="51">
        <v>0.2</v>
      </c>
      <c r="R1103" s="52">
        <v>0.14699999999999999</v>
      </c>
      <c r="S1103" s="53">
        <f t="shared" si="77"/>
        <v>170</v>
      </c>
      <c r="T1103" s="12">
        <f t="shared" si="76"/>
        <v>141.66666666666669</v>
      </c>
    </row>
    <row r="1104" spans="3:20" x14ac:dyDescent="0.25">
      <c r="C1104" s="11">
        <v>1098</v>
      </c>
      <c r="D1104" s="9" t="s">
        <v>1473</v>
      </c>
      <c r="E1104" s="9" t="s">
        <v>17</v>
      </c>
      <c r="F1104" s="9">
        <v>5</v>
      </c>
      <c r="G1104" s="2"/>
      <c r="H1104" s="6"/>
      <c r="I1104" s="11" t="s">
        <v>12</v>
      </c>
      <c r="J1104" s="12">
        <v>207</v>
      </c>
      <c r="K1104" s="11"/>
      <c r="L1104" s="11" t="s">
        <v>2492</v>
      </c>
      <c r="M1104" s="11"/>
      <c r="N1104" s="11"/>
      <c r="O1104" s="12">
        <f t="shared" si="74"/>
        <v>207</v>
      </c>
      <c r="P1104" s="12">
        <f t="shared" si="75"/>
        <v>1035</v>
      </c>
      <c r="Q1104" s="51">
        <v>0.2</v>
      </c>
      <c r="R1104" s="52">
        <v>0.14699999999999999</v>
      </c>
      <c r="S1104" s="53">
        <f t="shared" si="77"/>
        <v>706</v>
      </c>
      <c r="T1104" s="12">
        <f t="shared" si="76"/>
        <v>588.33333333333337</v>
      </c>
    </row>
    <row r="1105" spans="3:20" ht="36" x14ac:dyDescent="0.25">
      <c r="C1105" s="11">
        <v>1099</v>
      </c>
      <c r="D1105" s="9" t="s">
        <v>1474</v>
      </c>
      <c r="E1105" s="9" t="s">
        <v>17</v>
      </c>
      <c r="F1105" s="9">
        <v>1</v>
      </c>
      <c r="G1105" s="2"/>
      <c r="H1105" s="6"/>
      <c r="I1105" s="11" t="s">
        <v>12</v>
      </c>
      <c r="J1105" s="12">
        <v>2940</v>
      </c>
      <c r="K1105" s="11"/>
      <c r="L1105" s="11" t="s">
        <v>2493</v>
      </c>
      <c r="M1105" s="11"/>
      <c r="N1105" s="11"/>
      <c r="O1105" s="12">
        <f t="shared" si="74"/>
        <v>2940</v>
      </c>
      <c r="P1105" s="12">
        <f t="shared" si="75"/>
        <v>2940</v>
      </c>
      <c r="Q1105" s="51">
        <v>0.2</v>
      </c>
      <c r="R1105" s="52">
        <v>0.14699999999999999</v>
      </c>
      <c r="S1105" s="53">
        <f t="shared" si="77"/>
        <v>2006</v>
      </c>
      <c r="T1105" s="12">
        <f t="shared" si="76"/>
        <v>1671.6666666666667</v>
      </c>
    </row>
    <row r="1106" spans="3:20" ht="24" x14ac:dyDescent="0.25">
      <c r="C1106" s="11">
        <v>1100</v>
      </c>
      <c r="D1106" s="9" t="s">
        <v>1475</v>
      </c>
      <c r="E1106" s="9" t="s">
        <v>17</v>
      </c>
      <c r="F1106" s="9">
        <v>2</v>
      </c>
      <c r="G1106" s="2"/>
      <c r="H1106" s="6"/>
      <c r="I1106" s="11" t="s">
        <v>12</v>
      </c>
      <c r="J1106" s="12">
        <v>773</v>
      </c>
      <c r="K1106" s="11"/>
      <c r="L1106" s="11" t="s">
        <v>2494</v>
      </c>
      <c r="M1106" s="11"/>
      <c r="N1106" s="11"/>
      <c r="O1106" s="12">
        <f t="shared" si="74"/>
        <v>773</v>
      </c>
      <c r="P1106" s="12">
        <f t="shared" si="75"/>
        <v>1546</v>
      </c>
      <c r="Q1106" s="51">
        <v>0.2</v>
      </c>
      <c r="R1106" s="52">
        <v>0.14699999999999999</v>
      </c>
      <c r="S1106" s="53">
        <f t="shared" si="77"/>
        <v>1055</v>
      </c>
      <c r="T1106" s="12">
        <f t="shared" si="76"/>
        <v>879.16666666666674</v>
      </c>
    </row>
    <row r="1107" spans="3:20" ht="24" x14ac:dyDescent="0.25">
      <c r="C1107" s="11">
        <v>1101</v>
      </c>
      <c r="D1107" s="9" t="s">
        <v>1476</v>
      </c>
      <c r="E1107" s="9" t="s">
        <v>17</v>
      </c>
      <c r="F1107" s="9">
        <v>2</v>
      </c>
      <c r="G1107" s="2"/>
      <c r="H1107" s="6"/>
      <c r="I1107" s="11" t="s">
        <v>12</v>
      </c>
      <c r="J1107" s="12">
        <v>773</v>
      </c>
      <c r="K1107" s="11"/>
      <c r="L1107" s="11" t="s">
        <v>2494</v>
      </c>
      <c r="M1107" s="11"/>
      <c r="N1107" s="11"/>
      <c r="O1107" s="12">
        <f t="shared" si="74"/>
        <v>773</v>
      </c>
      <c r="P1107" s="12">
        <f t="shared" si="75"/>
        <v>1546</v>
      </c>
      <c r="Q1107" s="51">
        <v>0.2</v>
      </c>
      <c r="R1107" s="52">
        <v>0.14699999999999999</v>
      </c>
      <c r="S1107" s="53">
        <f t="shared" si="77"/>
        <v>1055</v>
      </c>
      <c r="T1107" s="12">
        <f t="shared" si="76"/>
        <v>879.16666666666674</v>
      </c>
    </row>
    <row r="1108" spans="3:20" ht="48" x14ac:dyDescent="0.25">
      <c r="C1108" s="11">
        <v>1102</v>
      </c>
      <c r="D1108" s="9" t="s">
        <v>1477</v>
      </c>
      <c r="E1108" s="9" t="s">
        <v>17</v>
      </c>
      <c r="F1108" s="9">
        <v>11</v>
      </c>
      <c r="G1108" s="2"/>
      <c r="H1108" s="6"/>
      <c r="I1108" s="11" t="s">
        <v>12</v>
      </c>
      <c r="J1108" s="12">
        <v>324</v>
      </c>
      <c r="K1108" s="11"/>
      <c r="L1108" s="11" t="s">
        <v>2495</v>
      </c>
      <c r="M1108" s="11"/>
      <c r="N1108" s="11"/>
      <c r="O1108" s="12">
        <f t="shared" si="74"/>
        <v>324</v>
      </c>
      <c r="P1108" s="12">
        <f t="shared" si="75"/>
        <v>3564</v>
      </c>
      <c r="Q1108" s="51">
        <v>0.2</v>
      </c>
      <c r="R1108" s="52">
        <v>0.14699999999999999</v>
      </c>
      <c r="S1108" s="53">
        <f t="shared" si="77"/>
        <v>2432</v>
      </c>
      <c r="T1108" s="12">
        <f t="shared" si="76"/>
        <v>2026.6666666666667</v>
      </c>
    </row>
    <row r="1109" spans="3:20" x14ac:dyDescent="0.25">
      <c r="C1109" s="11">
        <v>1103</v>
      </c>
      <c r="D1109" s="9" t="s">
        <v>1478</v>
      </c>
      <c r="E1109" s="9" t="s">
        <v>17</v>
      </c>
      <c r="F1109" s="9">
        <v>1</v>
      </c>
      <c r="G1109" s="2"/>
      <c r="H1109" s="6"/>
      <c r="I1109" s="11" t="s">
        <v>12</v>
      </c>
      <c r="J1109" s="12">
        <v>1156.8399999999999</v>
      </c>
      <c r="K1109" s="11"/>
      <c r="L1109" s="11" t="s">
        <v>2496</v>
      </c>
      <c r="M1109" s="11"/>
      <c r="N1109" s="11"/>
      <c r="O1109" s="12">
        <f t="shared" si="74"/>
        <v>1156.8399999999999</v>
      </c>
      <c r="P1109" s="12">
        <f t="shared" si="75"/>
        <v>1156.8399999999999</v>
      </c>
      <c r="Q1109" s="51">
        <v>0.2</v>
      </c>
      <c r="R1109" s="52">
        <v>0.14699999999999999</v>
      </c>
      <c r="S1109" s="53">
        <f t="shared" si="77"/>
        <v>789</v>
      </c>
      <c r="T1109" s="12">
        <f t="shared" si="76"/>
        <v>657.5</v>
      </c>
    </row>
    <row r="1110" spans="3:20" x14ac:dyDescent="0.25">
      <c r="C1110" s="11">
        <v>1104</v>
      </c>
      <c r="D1110" s="9" t="s">
        <v>1479</v>
      </c>
      <c r="E1110" s="9" t="s">
        <v>17</v>
      </c>
      <c r="F1110" s="9">
        <v>19</v>
      </c>
      <c r="G1110" s="2"/>
      <c r="H1110" s="6"/>
      <c r="I1110" s="11" t="s">
        <v>12</v>
      </c>
      <c r="J1110" s="12">
        <v>120</v>
      </c>
      <c r="K1110" s="11"/>
      <c r="L1110" s="11" t="s">
        <v>2497</v>
      </c>
      <c r="M1110" s="11"/>
      <c r="N1110" s="11"/>
      <c r="O1110" s="12">
        <f t="shared" si="74"/>
        <v>120</v>
      </c>
      <c r="P1110" s="12">
        <f t="shared" si="75"/>
        <v>2280</v>
      </c>
      <c r="Q1110" s="51">
        <v>0.2</v>
      </c>
      <c r="R1110" s="52">
        <v>0.14699999999999999</v>
      </c>
      <c r="S1110" s="53">
        <f t="shared" si="77"/>
        <v>1556</v>
      </c>
      <c r="T1110" s="12">
        <f t="shared" si="76"/>
        <v>1296.6666666666667</v>
      </c>
    </row>
    <row r="1111" spans="3:20" x14ac:dyDescent="0.25">
      <c r="C1111" s="11">
        <v>1105</v>
      </c>
      <c r="D1111" s="9" t="s">
        <v>1480</v>
      </c>
      <c r="E1111" s="9" t="s">
        <v>17</v>
      </c>
      <c r="F1111" s="9">
        <v>4</v>
      </c>
      <c r="G1111" s="2"/>
      <c r="H1111" s="6"/>
      <c r="I1111" s="11" t="s">
        <v>12</v>
      </c>
      <c r="J1111" s="12">
        <v>120</v>
      </c>
      <c r="K1111" s="11"/>
      <c r="L1111" s="11" t="s">
        <v>2497</v>
      </c>
      <c r="M1111" s="11"/>
      <c r="N1111" s="11"/>
      <c r="O1111" s="12">
        <f t="shared" si="74"/>
        <v>120</v>
      </c>
      <c r="P1111" s="12">
        <f t="shared" si="75"/>
        <v>480</v>
      </c>
      <c r="Q1111" s="51">
        <v>0.2</v>
      </c>
      <c r="R1111" s="52">
        <v>0.14699999999999999</v>
      </c>
      <c r="S1111" s="53">
        <f t="shared" si="77"/>
        <v>328</v>
      </c>
      <c r="T1111" s="12">
        <f t="shared" si="76"/>
        <v>273.33333333333337</v>
      </c>
    </row>
    <row r="1112" spans="3:20" ht="24" x14ac:dyDescent="0.25">
      <c r="C1112" s="11">
        <v>1106</v>
      </c>
      <c r="D1112" s="9" t="s">
        <v>1481</v>
      </c>
      <c r="E1112" s="9" t="s">
        <v>17</v>
      </c>
      <c r="F1112" s="9">
        <v>5</v>
      </c>
      <c r="G1112" s="2"/>
      <c r="H1112" s="6"/>
      <c r="I1112" s="11" t="s">
        <v>12</v>
      </c>
      <c r="J1112" s="12">
        <v>181</v>
      </c>
      <c r="K1112" s="11"/>
      <c r="L1112" s="11" t="s">
        <v>2498</v>
      </c>
      <c r="M1112" s="11"/>
      <c r="N1112" s="11"/>
      <c r="O1112" s="12">
        <f t="shared" si="74"/>
        <v>181</v>
      </c>
      <c r="P1112" s="12">
        <f t="shared" si="75"/>
        <v>905</v>
      </c>
      <c r="Q1112" s="51">
        <v>0.2</v>
      </c>
      <c r="R1112" s="52">
        <v>0.14699999999999999</v>
      </c>
      <c r="S1112" s="53">
        <f t="shared" si="77"/>
        <v>618</v>
      </c>
      <c r="T1112" s="12">
        <f t="shared" si="76"/>
        <v>515</v>
      </c>
    </row>
    <row r="1113" spans="3:20" ht="24" x14ac:dyDescent="0.25">
      <c r="C1113" s="11">
        <v>1107</v>
      </c>
      <c r="D1113" s="9" t="s">
        <v>1482</v>
      </c>
      <c r="E1113" s="9" t="s">
        <v>17</v>
      </c>
      <c r="F1113" s="9">
        <v>2</v>
      </c>
      <c r="G1113" s="2"/>
      <c r="H1113" s="6"/>
      <c r="I1113" s="11" t="s">
        <v>12</v>
      </c>
      <c r="J1113" s="12">
        <v>181</v>
      </c>
      <c r="K1113" s="11"/>
      <c r="L1113" s="11" t="s">
        <v>2498</v>
      </c>
      <c r="M1113" s="11"/>
      <c r="N1113" s="11"/>
      <c r="O1113" s="12">
        <f t="shared" si="74"/>
        <v>181</v>
      </c>
      <c r="P1113" s="12">
        <f t="shared" si="75"/>
        <v>362</v>
      </c>
      <c r="Q1113" s="51">
        <v>0.2</v>
      </c>
      <c r="R1113" s="52">
        <v>0.14699999999999999</v>
      </c>
      <c r="S1113" s="53">
        <f t="shared" si="77"/>
        <v>247</v>
      </c>
      <c r="T1113" s="12">
        <f t="shared" si="76"/>
        <v>205.83333333333334</v>
      </c>
    </row>
    <row r="1114" spans="3:20" ht="24" x14ac:dyDescent="0.25">
      <c r="C1114" s="11">
        <v>1108</v>
      </c>
      <c r="D1114" s="9" t="s">
        <v>1483</v>
      </c>
      <c r="E1114" s="9" t="s">
        <v>17</v>
      </c>
      <c r="F1114" s="9">
        <v>6</v>
      </c>
      <c r="G1114" s="2"/>
      <c r="H1114" s="6"/>
      <c r="I1114" s="11" t="s">
        <v>12</v>
      </c>
      <c r="J1114" s="12">
        <v>181</v>
      </c>
      <c r="K1114" s="11"/>
      <c r="L1114" s="11" t="s">
        <v>2498</v>
      </c>
      <c r="M1114" s="11"/>
      <c r="N1114" s="11"/>
      <c r="O1114" s="12">
        <f t="shared" si="74"/>
        <v>181</v>
      </c>
      <c r="P1114" s="12">
        <f t="shared" si="75"/>
        <v>1086</v>
      </c>
      <c r="Q1114" s="51">
        <v>0.2</v>
      </c>
      <c r="R1114" s="52">
        <v>0.14699999999999999</v>
      </c>
      <c r="S1114" s="53">
        <f t="shared" si="77"/>
        <v>741</v>
      </c>
      <c r="T1114" s="12">
        <f t="shared" si="76"/>
        <v>617.5</v>
      </c>
    </row>
    <row r="1115" spans="3:20" ht="24" x14ac:dyDescent="0.25">
      <c r="C1115" s="11">
        <v>1109</v>
      </c>
      <c r="D1115" s="9" t="s">
        <v>1484</v>
      </c>
      <c r="E1115" s="9" t="s">
        <v>17</v>
      </c>
      <c r="F1115" s="9">
        <v>25</v>
      </c>
      <c r="G1115" s="2"/>
      <c r="H1115" s="6"/>
      <c r="I1115" s="11" t="s">
        <v>12</v>
      </c>
      <c r="J1115" s="12">
        <v>74.06</v>
      </c>
      <c r="K1115" s="11"/>
      <c r="L1115" s="11" t="s">
        <v>2499</v>
      </c>
      <c r="M1115" s="11"/>
      <c r="N1115" s="11"/>
      <c r="O1115" s="12">
        <f t="shared" si="74"/>
        <v>74.06</v>
      </c>
      <c r="P1115" s="12">
        <f t="shared" si="75"/>
        <v>1851.5</v>
      </c>
      <c r="Q1115" s="51">
        <v>0.2</v>
      </c>
      <c r="R1115" s="52">
        <v>0.14699999999999999</v>
      </c>
      <c r="S1115" s="53">
        <f t="shared" si="77"/>
        <v>1263</v>
      </c>
      <c r="T1115" s="12">
        <f t="shared" si="76"/>
        <v>1052.5</v>
      </c>
    </row>
    <row r="1116" spans="3:20" ht="24" x14ac:dyDescent="0.25">
      <c r="C1116" s="11">
        <v>1110</v>
      </c>
      <c r="D1116" s="9" t="s">
        <v>1485</v>
      </c>
      <c r="E1116" s="9" t="s">
        <v>17</v>
      </c>
      <c r="F1116" s="9">
        <v>4</v>
      </c>
      <c r="G1116" s="2"/>
      <c r="H1116" s="6"/>
      <c r="I1116" s="11" t="s">
        <v>12</v>
      </c>
      <c r="J1116" s="12">
        <v>108</v>
      </c>
      <c r="K1116" s="11"/>
      <c r="L1116" s="11" t="s">
        <v>2500</v>
      </c>
      <c r="M1116" s="11"/>
      <c r="N1116" s="11"/>
      <c r="O1116" s="12">
        <f t="shared" si="74"/>
        <v>108</v>
      </c>
      <c r="P1116" s="12">
        <f t="shared" si="75"/>
        <v>432</v>
      </c>
      <c r="Q1116" s="51">
        <v>0.2</v>
      </c>
      <c r="R1116" s="52">
        <v>0.14699999999999999</v>
      </c>
      <c r="S1116" s="53">
        <f t="shared" si="77"/>
        <v>295</v>
      </c>
      <c r="T1116" s="12">
        <f t="shared" si="76"/>
        <v>245.83333333333334</v>
      </c>
    </row>
    <row r="1117" spans="3:20" ht="24" x14ac:dyDescent="0.25">
      <c r="C1117" s="11">
        <v>1111</v>
      </c>
      <c r="D1117" s="9" t="s">
        <v>1486</v>
      </c>
      <c r="E1117" s="9" t="s">
        <v>17</v>
      </c>
      <c r="F1117" s="9">
        <v>1</v>
      </c>
      <c r="G1117" s="2"/>
      <c r="H1117" s="6"/>
      <c r="I1117" s="11" t="s">
        <v>12</v>
      </c>
      <c r="J1117" s="12">
        <v>190</v>
      </c>
      <c r="K1117" s="11"/>
      <c r="L1117" s="11" t="s">
        <v>2501</v>
      </c>
      <c r="M1117" s="11"/>
      <c r="N1117" s="11"/>
      <c r="O1117" s="12">
        <f t="shared" si="74"/>
        <v>190</v>
      </c>
      <c r="P1117" s="12">
        <f t="shared" si="75"/>
        <v>190</v>
      </c>
      <c r="Q1117" s="51">
        <v>0.2</v>
      </c>
      <c r="R1117" s="52">
        <v>0.14699999999999999</v>
      </c>
      <c r="S1117" s="53">
        <f t="shared" si="77"/>
        <v>130</v>
      </c>
      <c r="T1117" s="12">
        <f t="shared" si="76"/>
        <v>108.33333333333334</v>
      </c>
    </row>
    <row r="1118" spans="3:20" x14ac:dyDescent="0.25">
      <c r="C1118" s="11">
        <v>1112</v>
      </c>
      <c r="D1118" s="9" t="s">
        <v>1487</v>
      </c>
      <c r="E1118" s="9" t="s">
        <v>17</v>
      </c>
      <c r="F1118" s="9">
        <v>1</v>
      </c>
      <c r="G1118" s="2"/>
      <c r="H1118" s="6"/>
      <c r="I1118" s="11" t="s">
        <v>12</v>
      </c>
      <c r="J1118" s="12">
        <v>268</v>
      </c>
      <c r="K1118" s="11"/>
      <c r="L1118" s="11" t="s">
        <v>2502</v>
      </c>
      <c r="M1118" s="11"/>
      <c r="N1118" s="11"/>
      <c r="O1118" s="12">
        <f t="shared" si="74"/>
        <v>268</v>
      </c>
      <c r="P1118" s="12">
        <f t="shared" si="75"/>
        <v>268</v>
      </c>
      <c r="Q1118" s="51">
        <v>0.2</v>
      </c>
      <c r="R1118" s="52">
        <v>0.14699999999999999</v>
      </c>
      <c r="S1118" s="53">
        <f t="shared" si="77"/>
        <v>183</v>
      </c>
      <c r="T1118" s="12">
        <f t="shared" si="76"/>
        <v>152.5</v>
      </c>
    </row>
    <row r="1119" spans="3:20" x14ac:dyDescent="0.25">
      <c r="C1119" s="11">
        <v>1113</v>
      </c>
      <c r="D1119" s="9" t="s">
        <v>1488</v>
      </c>
      <c r="E1119" s="9" t="s">
        <v>17</v>
      </c>
      <c r="F1119" s="9">
        <v>1</v>
      </c>
      <c r="G1119" s="2"/>
      <c r="H1119" s="6"/>
      <c r="I1119" s="11" t="s">
        <v>12</v>
      </c>
      <c r="J1119" s="12">
        <v>289</v>
      </c>
      <c r="K1119" s="11"/>
      <c r="L1119" s="11" t="s">
        <v>2503</v>
      </c>
      <c r="M1119" s="11"/>
      <c r="N1119" s="11"/>
      <c r="O1119" s="12">
        <f t="shared" si="74"/>
        <v>289</v>
      </c>
      <c r="P1119" s="12">
        <f t="shared" si="75"/>
        <v>289</v>
      </c>
      <c r="Q1119" s="51">
        <v>0.2</v>
      </c>
      <c r="R1119" s="52">
        <v>0.14699999999999999</v>
      </c>
      <c r="S1119" s="53">
        <f t="shared" si="77"/>
        <v>197</v>
      </c>
      <c r="T1119" s="12">
        <f t="shared" si="76"/>
        <v>164.16666666666669</v>
      </c>
    </row>
    <row r="1120" spans="3:20" x14ac:dyDescent="0.25">
      <c r="C1120" s="11">
        <v>1114</v>
      </c>
      <c r="D1120" s="9" t="s">
        <v>1489</v>
      </c>
      <c r="E1120" s="9" t="s">
        <v>17</v>
      </c>
      <c r="F1120" s="9">
        <v>1</v>
      </c>
      <c r="G1120" s="2"/>
      <c r="H1120" s="6"/>
      <c r="I1120" s="11" t="s">
        <v>12</v>
      </c>
      <c r="J1120" s="12">
        <v>18.899999999999999</v>
      </c>
      <c r="K1120" s="11"/>
      <c r="L1120" s="11" t="s">
        <v>2504</v>
      </c>
      <c r="M1120" s="11"/>
      <c r="N1120" s="11"/>
      <c r="O1120" s="12">
        <f t="shared" si="74"/>
        <v>18.899999999999999</v>
      </c>
      <c r="P1120" s="12">
        <f t="shared" si="75"/>
        <v>18.899999999999999</v>
      </c>
      <c r="Q1120" s="51">
        <v>0.2</v>
      </c>
      <c r="R1120" s="52">
        <v>0.14699999999999999</v>
      </c>
      <c r="S1120" s="53">
        <f t="shared" si="77"/>
        <v>13</v>
      </c>
      <c r="T1120" s="12">
        <f t="shared" si="76"/>
        <v>10.833333333333334</v>
      </c>
    </row>
    <row r="1121" spans="3:20" x14ac:dyDescent="0.25">
      <c r="C1121" s="11">
        <v>1115</v>
      </c>
      <c r="D1121" s="9" t="s">
        <v>1490</v>
      </c>
      <c r="E1121" s="9" t="s">
        <v>17</v>
      </c>
      <c r="F1121" s="9">
        <v>1</v>
      </c>
      <c r="G1121" s="2"/>
      <c r="H1121" s="6"/>
      <c r="I1121" s="11" t="s">
        <v>12</v>
      </c>
      <c r="J1121" s="12">
        <v>18.899999999999999</v>
      </c>
      <c r="K1121" s="11"/>
      <c r="L1121" s="11" t="s">
        <v>2504</v>
      </c>
      <c r="M1121" s="11"/>
      <c r="N1121" s="11"/>
      <c r="O1121" s="12">
        <f t="shared" si="74"/>
        <v>18.899999999999999</v>
      </c>
      <c r="P1121" s="12">
        <f t="shared" si="75"/>
        <v>18.899999999999999</v>
      </c>
      <c r="Q1121" s="51">
        <v>0.2</v>
      </c>
      <c r="R1121" s="52">
        <v>0.14699999999999999</v>
      </c>
      <c r="S1121" s="53">
        <f t="shared" si="77"/>
        <v>13</v>
      </c>
      <c r="T1121" s="12">
        <f t="shared" si="76"/>
        <v>10.833333333333334</v>
      </c>
    </row>
    <row r="1122" spans="3:20" ht="36" x14ac:dyDescent="0.25">
      <c r="C1122" s="11">
        <v>1116</v>
      </c>
      <c r="D1122" s="9" t="s">
        <v>1491</v>
      </c>
      <c r="E1122" s="9" t="s">
        <v>17</v>
      </c>
      <c r="F1122" s="9">
        <v>1</v>
      </c>
      <c r="G1122" s="2"/>
      <c r="H1122" s="6"/>
      <c r="I1122" s="11" t="s">
        <v>12</v>
      </c>
      <c r="J1122" s="12">
        <v>43.8</v>
      </c>
      <c r="K1122" s="11"/>
      <c r="L1122" s="11" t="s">
        <v>2505</v>
      </c>
      <c r="M1122" s="11"/>
      <c r="N1122" s="11"/>
      <c r="O1122" s="12">
        <f t="shared" si="74"/>
        <v>43.8</v>
      </c>
      <c r="P1122" s="12">
        <f t="shared" si="75"/>
        <v>43.8</v>
      </c>
      <c r="Q1122" s="51">
        <v>0.2</v>
      </c>
      <c r="R1122" s="52">
        <v>0.14699999999999999</v>
      </c>
      <c r="S1122" s="53">
        <f t="shared" si="77"/>
        <v>30</v>
      </c>
      <c r="T1122" s="12">
        <f t="shared" si="76"/>
        <v>25</v>
      </c>
    </row>
    <row r="1123" spans="3:20" ht="36" x14ac:dyDescent="0.25">
      <c r="C1123" s="11">
        <v>1117</v>
      </c>
      <c r="D1123" s="9" t="s">
        <v>1492</v>
      </c>
      <c r="E1123" s="9" t="s">
        <v>17</v>
      </c>
      <c r="F1123" s="9">
        <v>1</v>
      </c>
      <c r="G1123" s="2"/>
      <c r="H1123" s="6"/>
      <c r="I1123" s="11" t="s">
        <v>12</v>
      </c>
      <c r="J1123" s="12">
        <v>43.8</v>
      </c>
      <c r="K1123" s="11"/>
      <c r="L1123" s="11" t="s">
        <v>2505</v>
      </c>
      <c r="M1123" s="11"/>
      <c r="N1123" s="11"/>
      <c r="O1123" s="12">
        <f t="shared" si="74"/>
        <v>43.8</v>
      </c>
      <c r="P1123" s="12">
        <f t="shared" si="75"/>
        <v>43.8</v>
      </c>
      <c r="Q1123" s="51">
        <v>0.2</v>
      </c>
      <c r="R1123" s="52">
        <v>0.14699999999999999</v>
      </c>
      <c r="S1123" s="53">
        <f t="shared" si="77"/>
        <v>30</v>
      </c>
      <c r="T1123" s="12">
        <f t="shared" si="76"/>
        <v>25</v>
      </c>
    </row>
    <row r="1124" spans="3:20" ht="36" x14ac:dyDescent="0.25">
      <c r="C1124" s="11">
        <v>1118</v>
      </c>
      <c r="D1124" s="9" t="s">
        <v>1493</v>
      </c>
      <c r="E1124" s="9" t="s">
        <v>17</v>
      </c>
      <c r="F1124" s="9">
        <v>1</v>
      </c>
      <c r="G1124" s="2"/>
      <c r="H1124" s="6"/>
      <c r="I1124" s="11" t="s">
        <v>12</v>
      </c>
      <c r="J1124" s="12">
        <v>43.8</v>
      </c>
      <c r="K1124" s="11"/>
      <c r="L1124" s="11" t="s">
        <v>2505</v>
      </c>
      <c r="M1124" s="11"/>
      <c r="N1124" s="11"/>
      <c r="O1124" s="12">
        <f t="shared" si="74"/>
        <v>43.8</v>
      </c>
      <c r="P1124" s="12">
        <f t="shared" si="75"/>
        <v>43.8</v>
      </c>
      <c r="Q1124" s="51">
        <v>0.2</v>
      </c>
      <c r="R1124" s="52">
        <v>0.14699999999999999</v>
      </c>
      <c r="S1124" s="53">
        <f t="shared" si="77"/>
        <v>30</v>
      </c>
      <c r="T1124" s="12">
        <f t="shared" si="76"/>
        <v>25</v>
      </c>
    </row>
    <row r="1125" spans="3:20" x14ac:dyDescent="0.25">
      <c r="C1125" s="11">
        <v>1119</v>
      </c>
      <c r="D1125" s="9" t="s">
        <v>1494</v>
      </c>
      <c r="E1125" s="9" t="s">
        <v>17</v>
      </c>
      <c r="F1125" s="9">
        <v>1</v>
      </c>
      <c r="G1125" s="2"/>
      <c r="H1125" s="6"/>
      <c r="I1125" s="11" t="s">
        <v>12</v>
      </c>
      <c r="J1125" s="12">
        <v>76</v>
      </c>
      <c r="K1125" s="11"/>
      <c r="L1125" s="11" t="s">
        <v>2506</v>
      </c>
      <c r="M1125" s="11"/>
      <c r="N1125" s="11"/>
      <c r="O1125" s="12">
        <f t="shared" si="74"/>
        <v>76</v>
      </c>
      <c r="P1125" s="12">
        <f t="shared" si="75"/>
        <v>76</v>
      </c>
      <c r="Q1125" s="51">
        <v>0.2</v>
      </c>
      <c r="R1125" s="52">
        <v>0.14699999999999999</v>
      </c>
      <c r="S1125" s="53">
        <f t="shared" si="77"/>
        <v>52</v>
      </c>
      <c r="T1125" s="12">
        <f t="shared" si="76"/>
        <v>43.333333333333336</v>
      </c>
    </row>
    <row r="1126" spans="3:20" x14ac:dyDescent="0.25">
      <c r="C1126" s="11">
        <v>1120</v>
      </c>
      <c r="D1126" s="9" t="s">
        <v>1495</v>
      </c>
      <c r="E1126" s="9" t="s">
        <v>17</v>
      </c>
      <c r="F1126" s="9">
        <v>1</v>
      </c>
      <c r="G1126" s="2"/>
      <c r="H1126" s="6"/>
      <c r="I1126" s="11" t="s">
        <v>12</v>
      </c>
      <c r="J1126" s="12">
        <v>76</v>
      </c>
      <c r="K1126" s="11"/>
      <c r="L1126" s="11" t="s">
        <v>2506</v>
      </c>
      <c r="M1126" s="11"/>
      <c r="N1126" s="11"/>
      <c r="O1126" s="12">
        <f t="shared" si="74"/>
        <v>76</v>
      </c>
      <c r="P1126" s="12">
        <f t="shared" si="75"/>
        <v>76</v>
      </c>
      <c r="Q1126" s="51">
        <v>0.2</v>
      </c>
      <c r="R1126" s="52">
        <v>0.14699999999999999</v>
      </c>
      <c r="S1126" s="53">
        <f t="shared" si="77"/>
        <v>52</v>
      </c>
      <c r="T1126" s="12">
        <f t="shared" si="76"/>
        <v>43.333333333333336</v>
      </c>
    </row>
    <row r="1127" spans="3:20" x14ac:dyDescent="0.25">
      <c r="C1127" s="11">
        <v>1121</v>
      </c>
      <c r="D1127" s="9" t="s">
        <v>1496</v>
      </c>
      <c r="E1127" s="9" t="s">
        <v>17</v>
      </c>
      <c r="F1127" s="9">
        <v>1</v>
      </c>
      <c r="G1127" s="2"/>
      <c r="H1127" s="6"/>
      <c r="I1127" s="11" t="s">
        <v>12</v>
      </c>
      <c r="J1127" s="12">
        <v>76</v>
      </c>
      <c r="K1127" s="11"/>
      <c r="L1127" s="11" t="s">
        <v>2506</v>
      </c>
      <c r="M1127" s="11"/>
      <c r="N1127" s="11"/>
      <c r="O1127" s="12">
        <f t="shared" si="74"/>
        <v>76</v>
      </c>
      <c r="P1127" s="12">
        <f t="shared" si="75"/>
        <v>76</v>
      </c>
      <c r="Q1127" s="51">
        <v>0.2</v>
      </c>
      <c r="R1127" s="52">
        <v>0.14699999999999999</v>
      </c>
      <c r="S1127" s="53">
        <f t="shared" si="77"/>
        <v>52</v>
      </c>
      <c r="T1127" s="12">
        <f t="shared" si="76"/>
        <v>43.333333333333336</v>
      </c>
    </row>
    <row r="1128" spans="3:20" x14ac:dyDescent="0.25">
      <c r="C1128" s="11">
        <v>1122</v>
      </c>
      <c r="D1128" s="9" t="s">
        <v>1497</v>
      </c>
      <c r="E1128" s="9" t="s">
        <v>17</v>
      </c>
      <c r="F1128" s="9">
        <v>1</v>
      </c>
      <c r="G1128" s="2"/>
      <c r="H1128" s="6"/>
      <c r="I1128" s="11" t="s">
        <v>12</v>
      </c>
      <c r="J1128" s="12">
        <v>166</v>
      </c>
      <c r="K1128" s="11"/>
      <c r="L1128" s="11" t="s">
        <v>2507</v>
      </c>
      <c r="M1128" s="11"/>
      <c r="N1128" s="11"/>
      <c r="O1128" s="12">
        <f t="shared" si="74"/>
        <v>166</v>
      </c>
      <c r="P1128" s="12">
        <f t="shared" si="75"/>
        <v>166</v>
      </c>
      <c r="Q1128" s="51">
        <v>0.2</v>
      </c>
      <c r="R1128" s="52">
        <v>0.14699999999999999</v>
      </c>
      <c r="S1128" s="53">
        <f t="shared" si="77"/>
        <v>113</v>
      </c>
      <c r="T1128" s="12">
        <f t="shared" si="76"/>
        <v>94.166666666666671</v>
      </c>
    </row>
    <row r="1129" spans="3:20" x14ac:dyDescent="0.25">
      <c r="C1129" s="11">
        <v>1123</v>
      </c>
      <c r="D1129" s="9" t="s">
        <v>1498</v>
      </c>
      <c r="E1129" s="9" t="s">
        <v>17</v>
      </c>
      <c r="F1129" s="9">
        <v>1</v>
      </c>
      <c r="G1129" s="2"/>
      <c r="H1129" s="6"/>
      <c r="I1129" s="11" t="s">
        <v>12</v>
      </c>
      <c r="J1129" s="12">
        <v>166</v>
      </c>
      <c r="K1129" s="11"/>
      <c r="L1129" s="11" t="s">
        <v>2507</v>
      </c>
      <c r="M1129" s="11"/>
      <c r="N1129" s="11"/>
      <c r="O1129" s="12">
        <f t="shared" si="74"/>
        <v>166</v>
      </c>
      <c r="P1129" s="12">
        <f t="shared" si="75"/>
        <v>166</v>
      </c>
      <c r="Q1129" s="51">
        <v>0.2</v>
      </c>
      <c r="R1129" s="52">
        <v>0.14699999999999999</v>
      </c>
      <c r="S1129" s="53">
        <f t="shared" si="77"/>
        <v>113</v>
      </c>
      <c r="T1129" s="12">
        <f t="shared" si="76"/>
        <v>94.166666666666671</v>
      </c>
    </row>
    <row r="1130" spans="3:20" x14ac:dyDescent="0.25">
      <c r="C1130" s="11">
        <v>1124</v>
      </c>
      <c r="D1130" s="9" t="s">
        <v>1499</v>
      </c>
      <c r="E1130" s="9" t="s">
        <v>17</v>
      </c>
      <c r="F1130" s="9">
        <v>1</v>
      </c>
      <c r="G1130" s="2"/>
      <c r="H1130" s="6"/>
      <c r="I1130" s="11" t="s">
        <v>12</v>
      </c>
      <c r="J1130" s="12">
        <v>178</v>
      </c>
      <c r="K1130" s="11"/>
      <c r="L1130" s="11" t="s">
        <v>2508</v>
      </c>
      <c r="M1130" s="11"/>
      <c r="N1130" s="11"/>
      <c r="O1130" s="12">
        <f t="shared" si="74"/>
        <v>178</v>
      </c>
      <c r="P1130" s="12">
        <f t="shared" si="75"/>
        <v>178</v>
      </c>
      <c r="Q1130" s="51">
        <v>0.2</v>
      </c>
      <c r="R1130" s="52">
        <v>0.14699999999999999</v>
      </c>
      <c r="S1130" s="53">
        <f t="shared" si="77"/>
        <v>121</v>
      </c>
      <c r="T1130" s="12">
        <f t="shared" si="76"/>
        <v>100.83333333333334</v>
      </c>
    </row>
    <row r="1131" spans="3:20" x14ac:dyDescent="0.25">
      <c r="C1131" s="11">
        <v>1125</v>
      </c>
      <c r="D1131" s="9" t="s">
        <v>1500</v>
      </c>
      <c r="E1131" s="9" t="s">
        <v>17</v>
      </c>
      <c r="F1131" s="9">
        <v>17</v>
      </c>
      <c r="G1131" s="2"/>
      <c r="H1131" s="6"/>
      <c r="I1131" s="11" t="s">
        <v>12</v>
      </c>
      <c r="J1131" s="12">
        <v>178</v>
      </c>
      <c r="K1131" s="11"/>
      <c r="L1131" s="11" t="s">
        <v>2508</v>
      </c>
      <c r="M1131" s="11"/>
      <c r="N1131" s="11"/>
      <c r="O1131" s="12">
        <f t="shared" si="74"/>
        <v>178</v>
      </c>
      <c r="P1131" s="12">
        <f t="shared" si="75"/>
        <v>3026</v>
      </c>
      <c r="Q1131" s="51">
        <v>0.2</v>
      </c>
      <c r="R1131" s="52">
        <v>0.14699999999999999</v>
      </c>
      <c r="S1131" s="53">
        <f t="shared" si="77"/>
        <v>2065</v>
      </c>
      <c r="T1131" s="12">
        <f t="shared" si="76"/>
        <v>1720.8333333333335</v>
      </c>
    </row>
    <row r="1132" spans="3:20" x14ac:dyDescent="0.25">
      <c r="C1132" s="11">
        <v>1126</v>
      </c>
      <c r="D1132" s="9" t="s">
        <v>1501</v>
      </c>
      <c r="E1132" s="9" t="s">
        <v>17</v>
      </c>
      <c r="F1132" s="9">
        <v>60</v>
      </c>
      <c r="G1132" s="2"/>
      <c r="H1132" s="6"/>
      <c r="I1132" s="11" t="s">
        <v>12</v>
      </c>
      <c r="J1132" s="12">
        <v>551</v>
      </c>
      <c r="K1132" s="11"/>
      <c r="L1132" s="11" t="s">
        <v>2475</v>
      </c>
      <c r="M1132" s="11"/>
      <c r="N1132" s="11"/>
      <c r="O1132" s="12">
        <f t="shared" si="74"/>
        <v>551</v>
      </c>
      <c r="P1132" s="12">
        <f t="shared" si="75"/>
        <v>33060</v>
      </c>
      <c r="Q1132" s="51">
        <v>0.2</v>
      </c>
      <c r="R1132" s="52">
        <v>0.14699999999999999</v>
      </c>
      <c r="S1132" s="53">
        <f t="shared" si="77"/>
        <v>22560</v>
      </c>
      <c r="T1132" s="12">
        <f t="shared" si="76"/>
        <v>18800</v>
      </c>
    </row>
    <row r="1133" spans="3:20" ht="72" x14ac:dyDescent="0.25">
      <c r="C1133" s="11">
        <v>1127</v>
      </c>
      <c r="D1133" s="9" t="s">
        <v>1502</v>
      </c>
      <c r="E1133" s="9" t="s">
        <v>17</v>
      </c>
      <c r="F1133" s="9">
        <v>4</v>
      </c>
      <c r="G1133" s="2"/>
      <c r="H1133" s="6"/>
      <c r="I1133" s="11" t="s">
        <v>12</v>
      </c>
      <c r="J1133" s="12">
        <v>95</v>
      </c>
      <c r="K1133" s="11"/>
      <c r="L1133" s="11" t="s">
        <v>2509</v>
      </c>
      <c r="M1133" s="11"/>
      <c r="N1133" s="11"/>
      <c r="O1133" s="12">
        <f t="shared" si="74"/>
        <v>95</v>
      </c>
      <c r="P1133" s="12">
        <f t="shared" si="75"/>
        <v>380</v>
      </c>
      <c r="Q1133" s="51">
        <v>0.2</v>
      </c>
      <c r="R1133" s="52">
        <v>0.14699999999999999</v>
      </c>
      <c r="S1133" s="53">
        <f t="shared" si="77"/>
        <v>259</v>
      </c>
      <c r="T1133" s="12">
        <f t="shared" si="76"/>
        <v>215.83333333333334</v>
      </c>
    </row>
    <row r="1134" spans="3:20" ht="96" x14ac:dyDescent="0.25">
      <c r="C1134" s="11">
        <v>1128</v>
      </c>
      <c r="D1134" s="9" t="s">
        <v>1503</v>
      </c>
      <c r="E1134" s="9" t="s">
        <v>17</v>
      </c>
      <c r="F1134" s="9">
        <v>30</v>
      </c>
      <c r="G1134" s="2"/>
      <c r="H1134" s="6"/>
      <c r="I1134" s="11" t="s">
        <v>12</v>
      </c>
      <c r="J1134" s="12">
        <v>84</v>
      </c>
      <c r="K1134" s="11"/>
      <c r="L1134" s="11" t="s">
        <v>2510</v>
      </c>
      <c r="M1134" s="11"/>
      <c r="N1134" s="11"/>
      <c r="O1134" s="12">
        <f t="shared" si="74"/>
        <v>84</v>
      </c>
      <c r="P1134" s="12">
        <f t="shared" si="75"/>
        <v>2520</v>
      </c>
      <c r="Q1134" s="51">
        <v>0.2</v>
      </c>
      <c r="R1134" s="52">
        <v>0.14699999999999999</v>
      </c>
      <c r="S1134" s="53">
        <f t="shared" si="77"/>
        <v>1720</v>
      </c>
      <c r="T1134" s="12">
        <f t="shared" si="76"/>
        <v>1433.3333333333335</v>
      </c>
    </row>
    <row r="1135" spans="3:20" ht="72" x14ac:dyDescent="0.25">
      <c r="C1135" s="11">
        <v>1129</v>
      </c>
      <c r="D1135" s="9" t="s">
        <v>1504</v>
      </c>
      <c r="E1135" s="9" t="s">
        <v>17</v>
      </c>
      <c r="F1135" s="9">
        <v>20</v>
      </c>
      <c r="G1135" s="2"/>
      <c r="H1135" s="6"/>
      <c r="I1135" s="11" t="s">
        <v>12</v>
      </c>
      <c r="J1135" s="12">
        <v>87</v>
      </c>
      <c r="K1135" s="11"/>
      <c r="L1135" s="11" t="s">
        <v>2511</v>
      </c>
      <c r="M1135" s="11"/>
      <c r="N1135" s="11"/>
      <c r="O1135" s="12">
        <f t="shared" si="74"/>
        <v>87</v>
      </c>
      <c r="P1135" s="12">
        <f t="shared" si="75"/>
        <v>1740</v>
      </c>
      <c r="Q1135" s="51">
        <v>0.2</v>
      </c>
      <c r="R1135" s="52">
        <v>0.14699999999999999</v>
      </c>
      <c r="S1135" s="53">
        <f t="shared" si="77"/>
        <v>1187</v>
      </c>
      <c r="T1135" s="12">
        <f t="shared" si="76"/>
        <v>989.16666666666674</v>
      </c>
    </row>
    <row r="1136" spans="3:20" ht="72" x14ac:dyDescent="0.25">
      <c r="C1136" s="11">
        <v>1130</v>
      </c>
      <c r="D1136" s="9" t="s">
        <v>1505</v>
      </c>
      <c r="E1136" s="9" t="s">
        <v>17</v>
      </c>
      <c r="F1136" s="9">
        <v>30</v>
      </c>
      <c r="G1136" s="2"/>
      <c r="H1136" s="6"/>
      <c r="I1136" s="11" t="s">
        <v>12</v>
      </c>
      <c r="J1136" s="12">
        <v>150</v>
      </c>
      <c r="K1136" s="11"/>
      <c r="L1136" s="11" t="s">
        <v>2512</v>
      </c>
      <c r="M1136" s="11"/>
      <c r="N1136" s="11"/>
      <c r="O1136" s="12">
        <f t="shared" si="74"/>
        <v>150</v>
      </c>
      <c r="P1136" s="12">
        <f t="shared" si="75"/>
        <v>4500</v>
      </c>
      <c r="Q1136" s="51">
        <v>0.2</v>
      </c>
      <c r="R1136" s="52">
        <v>0.14699999999999999</v>
      </c>
      <c r="S1136" s="53">
        <f t="shared" si="77"/>
        <v>3071</v>
      </c>
      <c r="T1136" s="12">
        <f t="shared" si="76"/>
        <v>2559.166666666667</v>
      </c>
    </row>
    <row r="1137" spans="3:20" ht="72" x14ac:dyDescent="0.25">
      <c r="C1137" s="11">
        <v>1131</v>
      </c>
      <c r="D1137" s="9" t="s">
        <v>1506</v>
      </c>
      <c r="E1137" s="9" t="s">
        <v>17</v>
      </c>
      <c r="F1137" s="9">
        <v>10</v>
      </c>
      <c r="G1137" s="2"/>
      <c r="H1137" s="6"/>
      <c r="I1137" s="11" t="s">
        <v>12</v>
      </c>
      <c r="J1137" s="12">
        <v>150</v>
      </c>
      <c r="K1137" s="11"/>
      <c r="L1137" s="11" t="s">
        <v>2512</v>
      </c>
      <c r="M1137" s="11"/>
      <c r="N1137" s="11"/>
      <c r="O1137" s="12">
        <f t="shared" si="74"/>
        <v>150</v>
      </c>
      <c r="P1137" s="12">
        <f t="shared" si="75"/>
        <v>1500</v>
      </c>
      <c r="Q1137" s="51">
        <v>0.2</v>
      </c>
      <c r="R1137" s="52">
        <v>0.14699999999999999</v>
      </c>
      <c r="S1137" s="53">
        <f t="shared" si="77"/>
        <v>1024</v>
      </c>
      <c r="T1137" s="12">
        <f t="shared" si="76"/>
        <v>853.33333333333337</v>
      </c>
    </row>
    <row r="1138" spans="3:20" ht="72" x14ac:dyDescent="0.25">
      <c r="C1138" s="11">
        <v>1132</v>
      </c>
      <c r="D1138" s="9" t="s">
        <v>1507</v>
      </c>
      <c r="E1138" s="9" t="s">
        <v>17</v>
      </c>
      <c r="F1138" s="9">
        <v>2</v>
      </c>
      <c r="G1138" s="2"/>
      <c r="H1138" s="6"/>
      <c r="I1138" s="11" t="s">
        <v>12</v>
      </c>
      <c r="J1138" s="12">
        <v>150</v>
      </c>
      <c r="K1138" s="11"/>
      <c r="L1138" s="11" t="s">
        <v>2512</v>
      </c>
      <c r="M1138" s="11"/>
      <c r="N1138" s="11"/>
      <c r="O1138" s="12">
        <f t="shared" si="74"/>
        <v>150</v>
      </c>
      <c r="P1138" s="12">
        <f t="shared" si="75"/>
        <v>300</v>
      </c>
      <c r="Q1138" s="51">
        <v>0.2</v>
      </c>
      <c r="R1138" s="52">
        <v>0.14699999999999999</v>
      </c>
      <c r="S1138" s="53">
        <f t="shared" si="77"/>
        <v>205</v>
      </c>
      <c r="T1138" s="12">
        <f t="shared" si="76"/>
        <v>170.83333333333334</v>
      </c>
    </row>
    <row r="1139" spans="3:20" ht="36" x14ac:dyDescent="0.25">
      <c r="C1139" s="11">
        <v>1133</v>
      </c>
      <c r="D1139" s="9" t="s">
        <v>1508</v>
      </c>
      <c r="E1139" s="9" t="s">
        <v>17</v>
      </c>
      <c r="F1139" s="9">
        <v>36</v>
      </c>
      <c r="G1139" s="2"/>
      <c r="H1139" s="6"/>
      <c r="I1139" s="11" t="s">
        <v>12</v>
      </c>
      <c r="J1139" s="12">
        <v>54</v>
      </c>
      <c r="K1139" s="11"/>
      <c r="L1139" s="11" t="s">
        <v>2513</v>
      </c>
      <c r="M1139" s="11"/>
      <c r="N1139" s="11"/>
      <c r="O1139" s="12">
        <f t="shared" si="74"/>
        <v>54</v>
      </c>
      <c r="P1139" s="12">
        <f t="shared" si="75"/>
        <v>1944</v>
      </c>
      <c r="Q1139" s="51">
        <v>0.2</v>
      </c>
      <c r="R1139" s="52">
        <v>0.14699999999999999</v>
      </c>
      <c r="S1139" s="53">
        <f t="shared" si="77"/>
        <v>1327</v>
      </c>
      <c r="T1139" s="12">
        <f t="shared" si="76"/>
        <v>1105.8333333333335</v>
      </c>
    </row>
    <row r="1140" spans="3:20" ht="72" x14ac:dyDescent="0.25">
      <c r="C1140" s="11">
        <v>1134</v>
      </c>
      <c r="D1140" s="9" t="s">
        <v>1509</v>
      </c>
      <c r="E1140" s="9" t="s">
        <v>17</v>
      </c>
      <c r="F1140" s="9">
        <v>25</v>
      </c>
      <c r="G1140" s="2"/>
      <c r="H1140" s="6"/>
      <c r="I1140" s="11" t="s">
        <v>12</v>
      </c>
      <c r="J1140" s="12">
        <v>150</v>
      </c>
      <c r="K1140" s="11"/>
      <c r="L1140" s="11" t="s">
        <v>2514</v>
      </c>
      <c r="M1140" s="11"/>
      <c r="N1140" s="11"/>
      <c r="O1140" s="12">
        <f t="shared" si="74"/>
        <v>150</v>
      </c>
      <c r="P1140" s="12">
        <f t="shared" si="75"/>
        <v>3750</v>
      </c>
      <c r="Q1140" s="51">
        <v>0.2</v>
      </c>
      <c r="R1140" s="52">
        <v>0.14699999999999999</v>
      </c>
      <c r="S1140" s="53">
        <f t="shared" si="77"/>
        <v>2559</v>
      </c>
      <c r="T1140" s="12">
        <f t="shared" si="76"/>
        <v>2132.5</v>
      </c>
    </row>
    <row r="1141" spans="3:20" ht="72" x14ac:dyDescent="0.25">
      <c r="C1141" s="11">
        <v>1135</v>
      </c>
      <c r="D1141" s="9" t="s">
        <v>1510</v>
      </c>
      <c r="E1141" s="9" t="s">
        <v>17</v>
      </c>
      <c r="F1141" s="9">
        <v>5</v>
      </c>
      <c r="G1141" s="2"/>
      <c r="H1141" s="6"/>
      <c r="I1141" s="11" t="s">
        <v>12</v>
      </c>
      <c r="J1141" s="12">
        <v>150</v>
      </c>
      <c r="K1141" s="11"/>
      <c r="L1141" s="11" t="s">
        <v>2514</v>
      </c>
      <c r="M1141" s="11"/>
      <c r="N1141" s="11"/>
      <c r="O1141" s="12">
        <f t="shared" si="74"/>
        <v>150</v>
      </c>
      <c r="P1141" s="12">
        <f t="shared" si="75"/>
        <v>750</v>
      </c>
      <c r="Q1141" s="51">
        <v>0.2</v>
      </c>
      <c r="R1141" s="52">
        <v>0.14699999999999999</v>
      </c>
      <c r="S1141" s="53">
        <f t="shared" si="77"/>
        <v>512</v>
      </c>
      <c r="T1141" s="12">
        <f t="shared" si="76"/>
        <v>426.66666666666669</v>
      </c>
    </row>
    <row r="1142" spans="3:20" ht="24" x14ac:dyDescent="0.25">
      <c r="C1142" s="11">
        <v>1136</v>
      </c>
      <c r="D1142" s="9" t="s">
        <v>1511</v>
      </c>
      <c r="E1142" s="9" t="s">
        <v>17</v>
      </c>
      <c r="F1142" s="9">
        <v>108</v>
      </c>
      <c r="G1142" s="2"/>
      <c r="H1142" s="6"/>
      <c r="I1142" s="11" t="s">
        <v>12</v>
      </c>
      <c r="J1142" s="12">
        <v>284</v>
      </c>
      <c r="K1142" s="11"/>
      <c r="L1142" s="11" t="s">
        <v>2515</v>
      </c>
      <c r="M1142" s="11"/>
      <c r="N1142" s="11"/>
      <c r="O1142" s="12">
        <f t="shared" si="74"/>
        <v>284</v>
      </c>
      <c r="P1142" s="12">
        <f t="shared" si="75"/>
        <v>30672</v>
      </c>
      <c r="Q1142" s="51">
        <v>0.2</v>
      </c>
      <c r="R1142" s="52">
        <v>0.14699999999999999</v>
      </c>
      <c r="S1142" s="53">
        <f t="shared" si="77"/>
        <v>20931</v>
      </c>
      <c r="T1142" s="12">
        <f t="shared" si="76"/>
        <v>17442.5</v>
      </c>
    </row>
    <row r="1143" spans="3:20" ht="24" x14ac:dyDescent="0.25">
      <c r="C1143" s="11">
        <v>1137</v>
      </c>
      <c r="D1143" s="9" t="s">
        <v>1512</v>
      </c>
      <c r="E1143" s="9" t="s">
        <v>17</v>
      </c>
      <c r="F1143" s="9">
        <v>10</v>
      </c>
      <c r="G1143" s="2"/>
      <c r="H1143" s="6"/>
      <c r="I1143" s="11" t="s">
        <v>12</v>
      </c>
      <c r="J1143" s="12">
        <v>284</v>
      </c>
      <c r="K1143" s="11"/>
      <c r="L1143" s="11" t="s">
        <v>2515</v>
      </c>
      <c r="M1143" s="11"/>
      <c r="N1143" s="11"/>
      <c r="O1143" s="12">
        <f t="shared" si="74"/>
        <v>284</v>
      </c>
      <c r="P1143" s="12">
        <f t="shared" si="75"/>
        <v>2840</v>
      </c>
      <c r="Q1143" s="51">
        <v>0.2</v>
      </c>
      <c r="R1143" s="52">
        <v>0.14699999999999999</v>
      </c>
      <c r="S1143" s="53">
        <f t="shared" si="77"/>
        <v>1938</v>
      </c>
      <c r="T1143" s="12">
        <f t="shared" si="76"/>
        <v>1615</v>
      </c>
    </row>
    <row r="1144" spans="3:20" ht="84" x14ac:dyDescent="0.25">
      <c r="C1144" s="11">
        <v>1138</v>
      </c>
      <c r="D1144" s="9" t="s">
        <v>1513</v>
      </c>
      <c r="E1144" s="9" t="s">
        <v>17</v>
      </c>
      <c r="F1144" s="9">
        <v>25</v>
      </c>
      <c r="G1144" s="2"/>
      <c r="H1144" s="6"/>
      <c r="I1144" s="11" t="s">
        <v>12</v>
      </c>
      <c r="J1144" s="12">
        <v>190</v>
      </c>
      <c r="K1144" s="11"/>
      <c r="L1144" s="11" t="s">
        <v>2516</v>
      </c>
      <c r="M1144" s="11"/>
      <c r="N1144" s="11"/>
      <c r="O1144" s="12">
        <f t="shared" si="74"/>
        <v>190</v>
      </c>
      <c r="P1144" s="12">
        <f t="shared" si="75"/>
        <v>4750</v>
      </c>
      <c r="Q1144" s="51">
        <v>0.2</v>
      </c>
      <c r="R1144" s="52">
        <v>0.14699999999999999</v>
      </c>
      <c r="S1144" s="53">
        <f t="shared" si="77"/>
        <v>3241</v>
      </c>
      <c r="T1144" s="12">
        <f t="shared" si="76"/>
        <v>2700.8333333333335</v>
      </c>
    </row>
    <row r="1145" spans="3:20" ht="84" x14ac:dyDescent="0.25">
      <c r="C1145" s="11">
        <v>1139</v>
      </c>
      <c r="D1145" s="9" t="s">
        <v>1514</v>
      </c>
      <c r="E1145" s="9" t="s">
        <v>17</v>
      </c>
      <c r="F1145" s="9">
        <v>4</v>
      </c>
      <c r="G1145" s="2"/>
      <c r="H1145" s="6"/>
      <c r="I1145" s="11" t="s">
        <v>12</v>
      </c>
      <c r="J1145" s="12">
        <v>190</v>
      </c>
      <c r="K1145" s="11"/>
      <c r="L1145" s="11" t="s">
        <v>2516</v>
      </c>
      <c r="M1145" s="11"/>
      <c r="N1145" s="11"/>
      <c r="O1145" s="12">
        <f t="shared" si="74"/>
        <v>190</v>
      </c>
      <c r="P1145" s="12">
        <f t="shared" si="75"/>
        <v>760</v>
      </c>
      <c r="Q1145" s="51">
        <v>0.2</v>
      </c>
      <c r="R1145" s="52">
        <v>0.14699999999999999</v>
      </c>
      <c r="S1145" s="53">
        <f t="shared" si="77"/>
        <v>519</v>
      </c>
      <c r="T1145" s="12">
        <f t="shared" si="76"/>
        <v>432.5</v>
      </c>
    </row>
    <row r="1146" spans="3:20" ht="84" x14ac:dyDescent="0.25">
      <c r="C1146" s="11">
        <v>1140</v>
      </c>
      <c r="D1146" s="9" t="s">
        <v>1515</v>
      </c>
      <c r="E1146" s="9" t="s">
        <v>17</v>
      </c>
      <c r="F1146" s="9">
        <v>13</v>
      </c>
      <c r="G1146" s="2"/>
      <c r="H1146" s="6"/>
      <c r="I1146" s="11" t="s">
        <v>12</v>
      </c>
      <c r="J1146" s="12">
        <v>160</v>
      </c>
      <c r="K1146" s="11"/>
      <c r="L1146" s="11" t="s">
        <v>2517</v>
      </c>
      <c r="M1146" s="11"/>
      <c r="N1146" s="11"/>
      <c r="O1146" s="12">
        <f t="shared" si="74"/>
        <v>160</v>
      </c>
      <c r="P1146" s="12">
        <f t="shared" si="75"/>
        <v>2080</v>
      </c>
      <c r="Q1146" s="51">
        <v>0.2</v>
      </c>
      <c r="R1146" s="52">
        <v>0.14699999999999999</v>
      </c>
      <c r="S1146" s="53">
        <f t="shared" si="77"/>
        <v>1419</v>
      </c>
      <c r="T1146" s="12">
        <f t="shared" si="76"/>
        <v>1182.5</v>
      </c>
    </row>
    <row r="1147" spans="3:20" ht="84" x14ac:dyDescent="0.25">
      <c r="C1147" s="11">
        <v>1141</v>
      </c>
      <c r="D1147" s="9" t="s">
        <v>1516</v>
      </c>
      <c r="E1147" s="9" t="s">
        <v>17</v>
      </c>
      <c r="F1147" s="9">
        <v>3</v>
      </c>
      <c r="G1147" s="2"/>
      <c r="H1147" s="6"/>
      <c r="I1147" s="11" t="s">
        <v>12</v>
      </c>
      <c r="J1147" s="12">
        <v>38</v>
      </c>
      <c r="K1147" s="11"/>
      <c r="L1147" s="11" t="s">
        <v>2518</v>
      </c>
      <c r="M1147" s="11"/>
      <c r="N1147" s="11"/>
      <c r="O1147" s="12">
        <f t="shared" si="74"/>
        <v>38</v>
      </c>
      <c r="P1147" s="12">
        <f t="shared" si="75"/>
        <v>114</v>
      </c>
      <c r="Q1147" s="51">
        <v>0.2</v>
      </c>
      <c r="R1147" s="52">
        <v>0.14699999999999999</v>
      </c>
      <c r="S1147" s="53">
        <f t="shared" si="77"/>
        <v>78</v>
      </c>
      <c r="T1147" s="12">
        <f t="shared" si="76"/>
        <v>65</v>
      </c>
    </row>
    <row r="1148" spans="3:20" ht="36" x14ac:dyDescent="0.25">
      <c r="C1148" s="11">
        <v>1142</v>
      </c>
      <c r="D1148" s="9" t="s">
        <v>1517</v>
      </c>
      <c r="E1148" s="9" t="s">
        <v>17</v>
      </c>
      <c r="F1148" s="9">
        <v>30</v>
      </c>
      <c r="G1148" s="2"/>
      <c r="H1148" s="6"/>
      <c r="I1148" s="11" t="s">
        <v>12</v>
      </c>
      <c r="J1148" s="12">
        <v>54</v>
      </c>
      <c r="K1148" s="11"/>
      <c r="L1148" s="11" t="s">
        <v>2513</v>
      </c>
      <c r="M1148" s="11"/>
      <c r="N1148" s="11"/>
      <c r="O1148" s="12">
        <f t="shared" si="74"/>
        <v>54</v>
      </c>
      <c r="P1148" s="12">
        <f t="shared" si="75"/>
        <v>1620</v>
      </c>
      <c r="Q1148" s="51">
        <v>0.2</v>
      </c>
      <c r="R1148" s="52">
        <v>0.14699999999999999</v>
      </c>
      <c r="S1148" s="53">
        <f t="shared" si="77"/>
        <v>1105</v>
      </c>
      <c r="T1148" s="12">
        <f t="shared" si="76"/>
        <v>920.83333333333337</v>
      </c>
    </row>
    <row r="1149" spans="3:20" x14ac:dyDescent="0.25">
      <c r="C1149" s="11">
        <v>1143</v>
      </c>
      <c r="D1149" s="9" t="s">
        <v>1518</v>
      </c>
      <c r="E1149" s="9" t="s">
        <v>17</v>
      </c>
      <c r="F1149" s="9">
        <v>3</v>
      </c>
      <c r="G1149" s="2"/>
      <c r="H1149" s="6"/>
      <c r="I1149" s="11" t="s">
        <v>12</v>
      </c>
      <c r="J1149" s="12">
        <v>3378</v>
      </c>
      <c r="K1149" s="11"/>
      <c r="L1149" s="11" t="s">
        <v>2519</v>
      </c>
      <c r="M1149" s="11"/>
      <c r="N1149" s="11"/>
      <c r="O1149" s="12">
        <f t="shared" si="74"/>
        <v>3378</v>
      </c>
      <c r="P1149" s="12">
        <f t="shared" si="75"/>
        <v>10134</v>
      </c>
      <c r="Q1149" s="51">
        <v>0.2</v>
      </c>
      <c r="R1149" s="52">
        <v>0.14699999999999999</v>
      </c>
      <c r="S1149" s="53">
        <f t="shared" si="77"/>
        <v>6915</v>
      </c>
      <c r="T1149" s="12">
        <f t="shared" si="76"/>
        <v>5762.5</v>
      </c>
    </row>
    <row r="1150" spans="3:20" x14ac:dyDescent="0.25">
      <c r="C1150" s="11">
        <v>1144</v>
      </c>
      <c r="D1150" s="9" t="s">
        <v>1519</v>
      </c>
      <c r="E1150" s="9" t="s">
        <v>17</v>
      </c>
      <c r="F1150" s="9">
        <v>150</v>
      </c>
      <c r="G1150" s="2"/>
      <c r="H1150" s="6"/>
      <c r="I1150" s="11" t="s">
        <v>12</v>
      </c>
      <c r="J1150" s="12">
        <v>300</v>
      </c>
      <c r="K1150" s="11"/>
      <c r="L1150" s="11" t="s">
        <v>2393</v>
      </c>
      <c r="M1150" s="11"/>
      <c r="N1150" s="11"/>
      <c r="O1150" s="12">
        <f t="shared" si="74"/>
        <v>300</v>
      </c>
      <c r="P1150" s="12">
        <f t="shared" si="75"/>
        <v>45000</v>
      </c>
      <c r="Q1150" s="51">
        <v>0.2</v>
      </c>
      <c r="R1150" s="52">
        <v>0.14699999999999999</v>
      </c>
      <c r="S1150" s="53">
        <f t="shared" si="77"/>
        <v>30708</v>
      </c>
      <c r="T1150" s="12">
        <f t="shared" si="76"/>
        <v>25590</v>
      </c>
    </row>
    <row r="1151" spans="3:20" x14ac:dyDescent="0.25">
      <c r="C1151" s="11">
        <v>1145</v>
      </c>
      <c r="D1151" s="9" t="s">
        <v>1520</v>
      </c>
      <c r="E1151" s="9" t="s">
        <v>17</v>
      </c>
      <c r="F1151" s="9">
        <v>24</v>
      </c>
      <c r="G1151" s="2"/>
      <c r="H1151" s="6"/>
      <c r="I1151" s="11" t="s">
        <v>12</v>
      </c>
      <c r="J1151" s="12">
        <v>253</v>
      </c>
      <c r="K1151" s="11"/>
      <c r="L1151" s="11" t="s">
        <v>2520</v>
      </c>
      <c r="M1151" s="11"/>
      <c r="N1151" s="11"/>
      <c r="O1151" s="12">
        <f t="shared" si="74"/>
        <v>253</v>
      </c>
      <c r="P1151" s="12">
        <f t="shared" si="75"/>
        <v>6072</v>
      </c>
      <c r="Q1151" s="51">
        <v>0.2</v>
      </c>
      <c r="R1151" s="52">
        <v>0.14699999999999999</v>
      </c>
      <c r="S1151" s="53">
        <f t="shared" si="77"/>
        <v>4144</v>
      </c>
      <c r="T1151" s="12">
        <f t="shared" si="76"/>
        <v>3453.3333333333335</v>
      </c>
    </row>
    <row r="1152" spans="3:20" ht="72" x14ac:dyDescent="0.25">
      <c r="C1152" s="11">
        <v>1146</v>
      </c>
      <c r="D1152" s="9" t="s">
        <v>1521</v>
      </c>
      <c r="E1152" s="9" t="s">
        <v>17</v>
      </c>
      <c r="F1152" s="9">
        <v>120</v>
      </c>
      <c r="G1152" s="2"/>
      <c r="H1152" s="6"/>
      <c r="I1152" s="11" t="s">
        <v>12</v>
      </c>
      <c r="J1152" s="12">
        <v>54</v>
      </c>
      <c r="K1152" s="11"/>
      <c r="L1152" s="11" t="s">
        <v>2521</v>
      </c>
      <c r="M1152" s="11"/>
      <c r="N1152" s="11"/>
      <c r="O1152" s="12">
        <f t="shared" si="74"/>
        <v>54</v>
      </c>
      <c r="P1152" s="12">
        <f t="shared" si="75"/>
        <v>6480</v>
      </c>
      <c r="Q1152" s="51">
        <v>0.2</v>
      </c>
      <c r="R1152" s="52">
        <v>0.14699999999999999</v>
      </c>
      <c r="S1152" s="53">
        <f t="shared" si="77"/>
        <v>4422</v>
      </c>
      <c r="T1152" s="12">
        <f t="shared" si="76"/>
        <v>3685</v>
      </c>
    </row>
    <row r="1153" spans="3:20" ht="108" x14ac:dyDescent="0.25">
      <c r="C1153" s="11">
        <v>1147</v>
      </c>
      <c r="D1153" s="9" t="s">
        <v>1522</v>
      </c>
      <c r="E1153" s="9" t="s">
        <v>17</v>
      </c>
      <c r="F1153" s="9">
        <v>6</v>
      </c>
      <c r="G1153" s="2"/>
      <c r="H1153" s="6"/>
      <c r="I1153" s="11" t="s">
        <v>12</v>
      </c>
      <c r="J1153" s="12">
        <v>182</v>
      </c>
      <c r="K1153" s="11"/>
      <c r="L1153" s="11" t="s">
        <v>2522</v>
      </c>
      <c r="M1153" s="11"/>
      <c r="N1153" s="11"/>
      <c r="O1153" s="12">
        <f t="shared" si="74"/>
        <v>182</v>
      </c>
      <c r="P1153" s="12">
        <f t="shared" si="75"/>
        <v>1092</v>
      </c>
      <c r="Q1153" s="51">
        <v>0.2</v>
      </c>
      <c r="R1153" s="52">
        <v>0.14699999999999999</v>
      </c>
      <c r="S1153" s="53">
        <f t="shared" si="77"/>
        <v>745</v>
      </c>
      <c r="T1153" s="12">
        <f t="shared" si="76"/>
        <v>620.83333333333337</v>
      </c>
    </row>
    <row r="1154" spans="3:20" ht="24" x14ac:dyDescent="0.25">
      <c r="C1154" s="11">
        <v>1148</v>
      </c>
      <c r="D1154" s="9" t="s">
        <v>1523</v>
      </c>
      <c r="E1154" s="9" t="s">
        <v>17</v>
      </c>
      <c r="F1154" s="9">
        <v>2</v>
      </c>
      <c r="G1154" s="2"/>
      <c r="H1154" s="6"/>
      <c r="I1154" s="11" t="s">
        <v>12</v>
      </c>
      <c r="J1154" s="12">
        <v>7000</v>
      </c>
      <c r="K1154" s="11"/>
      <c r="L1154" s="11" t="s">
        <v>2523</v>
      </c>
      <c r="M1154" s="11"/>
      <c r="N1154" s="11"/>
      <c r="O1154" s="12">
        <f t="shared" si="74"/>
        <v>7000</v>
      </c>
      <c r="P1154" s="12">
        <f t="shared" si="75"/>
        <v>14000</v>
      </c>
      <c r="Q1154" s="51">
        <v>0.2</v>
      </c>
      <c r="R1154" s="52">
        <v>0.14699999999999999</v>
      </c>
      <c r="S1154" s="53">
        <f t="shared" si="77"/>
        <v>9554</v>
      </c>
      <c r="T1154" s="12">
        <f t="shared" si="76"/>
        <v>7961.666666666667</v>
      </c>
    </row>
    <row r="1155" spans="3:20" ht="24" x14ac:dyDescent="0.25">
      <c r="C1155" s="11">
        <v>1149</v>
      </c>
      <c r="D1155" s="9" t="s">
        <v>1524</v>
      </c>
      <c r="E1155" s="9" t="s">
        <v>17</v>
      </c>
      <c r="F1155" s="9">
        <v>8</v>
      </c>
      <c r="G1155" s="2"/>
      <c r="H1155" s="6"/>
      <c r="I1155" s="11" t="s">
        <v>12</v>
      </c>
      <c r="J1155" s="12">
        <v>6000</v>
      </c>
      <c r="K1155" s="11"/>
      <c r="L1155" s="11" t="s">
        <v>2524</v>
      </c>
      <c r="M1155" s="11"/>
      <c r="N1155" s="11"/>
      <c r="O1155" s="12">
        <f t="shared" si="74"/>
        <v>6000</v>
      </c>
      <c r="P1155" s="12">
        <f t="shared" si="75"/>
        <v>48000</v>
      </c>
      <c r="Q1155" s="51">
        <v>0.2</v>
      </c>
      <c r="R1155" s="52">
        <v>0.14699999999999999</v>
      </c>
      <c r="S1155" s="53">
        <f t="shared" si="77"/>
        <v>32755</v>
      </c>
      <c r="T1155" s="12">
        <f t="shared" si="76"/>
        <v>27295.833333333336</v>
      </c>
    </row>
    <row r="1156" spans="3:20" x14ac:dyDescent="0.25">
      <c r="C1156" s="11">
        <v>1150</v>
      </c>
      <c r="D1156" s="9" t="s">
        <v>1525</v>
      </c>
      <c r="E1156" s="9" t="s">
        <v>17</v>
      </c>
      <c r="F1156" s="9">
        <v>2</v>
      </c>
      <c r="G1156" s="2"/>
      <c r="H1156" s="6"/>
      <c r="I1156" s="11" t="s">
        <v>12</v>
      </c>
      <c r="J1156" s="12">
        <v>753.47</v>
      </c>
      <c r="K1156" s="11"/>
      <c r="L1156" s="11" t="s">
        <v>2525</v>
      </c>
      <c r="M1156" s="11"/>
      <c r="N1156" s="11"/>
      <c r="O1156" s="12">
        <f t="shared" si="74"/>
        <v>753.47</v>
      </c>
      <c r="P1156" s="12">
        <f t="shared" si="75"/>
        <v>1506.94</v>
      </c>
      <c r="Q1156" s="51">
        <v>0.2</v>
      </c>
      <c r="R1156" s="52">
        <v>0.14699999999999999</v>
      </c>
      <c r="S1156" s="53">
        <f t="shared" si="77"/>
        <v>1028</v>
      </c>
      <c r="T1156" s="12">
        <f t="shared" si="76"/>
        <v>856.66666666666674</v>
      </c>
    </row>
    <row r="1157" spans="3:20" ht="72" x14ac:dyDescent="0.25">
      <c r="C1157" s="11">
        <v>1151</v>
      </c>
      <c r="D1157" s="9" t="s">
        <v>1526</v>
      </c>
      <c r="E1157" s="9" t="s">
        <v>1209</v>
      </c>
      <c r="F1157" s="9">
        <v>1</v>
      </c>
      <c r="G1157" s="2"/>
      <c r="H1157" s="6"/>
      <c r="I1157" s="11" t="s">
        <v>12</v>
      </c>
      <c r="J1157" s="12">
        <v>1100</v>
      </c>
      <c r="K1157" s="11"/>
      <c r="L1157" s="11" t="s">
        <v>2526</v>
      </c>
      <c r="M1157" s="11"/>
      <c r="N1157" s="11"/>
      <c r="O1157" s="12">
        <f t="shared" si="74"/>
        <v>1100</v>
      </c>
      <c r="P1157" s="12">
        <f t="shared" si="75"/>
        <v>1100</v>
      </c>
      <c r="Q1157" s="51">
        <v>0.2</v>
      </c>
      <c r="R1157" s="52">
        <v>0.14699999999999999</v>
      </c>
      <c r="S1157" s="53">
        <f t="shared" si="77"/>
        <v>751</v>
      </c>
      <c r="T1157" s="12">
        <f t="shared" si="76"/>
        <v>625.83333333333337</v>
      </c>
    </row>
    <row r="1158" spans="3:20" x14ac:dyDescent="0.25">
      <c r="C1158" s="11">
        <v>1152</v>
      </c>
      <c r="D1158" s="9" t="s">
        <v>1527</v>
      </c>
      <c r="E1158" s="9" t="s">
        <v>11</v>
      </c>
      <c r="F1158" s="9">
        <v>300</v>
      </c>
      <c r="G1158" s="2"/>
      <c r="H1158" s="6"/>
      <c r="I1158" s="11" t="s">
        <v>12</v>
      </c>
      <c r="J1158" s="12">
        <v>83.2</v>
      </c>
      <c r="K1158" s="11"/>
      <c r="L1158" s="11" t="s">
        <v>2527</v>
      </c>
      <c r="M1158" s="11"/>
      <c r="N1158" s="11"/>
      <c r="O1158" s="12">
        <f t="shared" si="74"/>
        <v>83.2</v>
      </c>
      <c r="P1158" s="12">
        <f t="shared" si="75"/>
        <v>24960</v>
      </c>
      <c r="Q1158" s="51">
        <v>0.2</v>
      </c>
      <c r="R1158" s="52">
        <v>0.14699999999999999</v>
      </c>
      <c r="S1158" s="53">
        <f t="shared" si="77"/>
        <v>17033</v>
      </c>
      <c r="T1158" s="12">
        <f t="shared" si="76"/>
        <v>14194.166666666668</v>
      </c>
    </row>
    <row r="1159" spans="3:20" x14ac:dyDescent="0.25">
      <c r="C1159" s="11">
        <v>1153</v>
      </c>
      <c r="D1159" s="9" t="s">
        <v>1528</v>
      </c>
      <c r="E1159" s="9" t="s">
        <v>17</v>
      </c>
      <c r="F1159" s="9">
        <v>2</v>
      </c>
      <c r="G1159" s="2"/>
      <c r="H1159" s="6"/>
      <c r="I1159" s="11" t="s">
        <v>12</v>
      </c>
      <c r="J1159" s="12">
        <v>1115</v>
      </c>
      <c r="K1159" s="11"/>
      <c r="L1159" s="11" t="s">
        <v>2528</v>
      </c>
      <c r="M1159" s="11"/>
      <c r="N1159" s="11"/>
      <c r="O1159" s="12">
        <f t="shared" si="74"/>
        <v>1115</v>
      </c>
      <c r="P1159" s="12">
        <f t="shared" si="75"/>
        <v>2230</v>
      </c>
      <c r="Q1159" s="51">
        <v>0.2</v>
      </c>
      <c r="R1159" s="52">
        <v>0.14699999999999999</v>
      </c>
      <c r="S1159" s="53">
        <f t="shared" si="77"/>
        <v>1522</v>
      </c>
      <c r="T1159" s="12">
        <f t="shared" si="76"/>
        <v>1268.3333333333335</v>
      </c>
    </row>
    <row r="1160" spans="3:20" ht="24" x14ac:dyDescent="0.25">
      <c r="C1160" s="11">
        <v>1154</v>
      </c>
      <c r="D1160" s="9" t="s">
        <v>1529</v>
      </c>
      <c r="E1160" s="9" t="s">
        <v>17</v>
      </c>
      <c r="F1160" s="9">
        <v>6</v>
      </c>
      <c r="G1160" s="2"/>
      <c r="H1160" s="6"/>
      <c r="I1160" s="11" t="s">
        <v>12</v>
      </c>
      <c r="J1160" s="12">
        <v>17095.97</v>
      </c>
      <c r="K1160" s="11"/>
      <c r="L1160" s="11" t="s">
        <v>2529</v>
      </c>
      <c r="M1160" s="11"/>
      <c r="N1160" s="11"/>
      <c r="O1160" s="12">
        <f t="shared" ref="O1160:O1223" si="78">J1160</f>
        <v>17095.97</v>
      </c>
      <c r="P1160" s="12">
        <f t="shared" ref="P1160:P1223" si="79">O1160*F1160</f>
        <v>102575.82</v>
      </c>
      <c r="Q1160" s="51">
        <v>0.2</v>
      </c>
      <c r="R1160" s="52">
        <v>0.14699999999999999</v>
      </c>
      <c r="S1160" s="53">
        <f t="shared" si="77"/>
        <v>69998</v>
      </c>
      <c r="T1160" s="12">
        <f t="shared" ref="T1160:T1223" si="80">S1160/1.2</f>
        <v>58331.666666666672</v>
      </c>
    </row>
    <row r="1161" spans="3:20" ht="24" x14ac:dyDescent="0.25">
      <c r="C1161" s="11">
        <v>1155</v>
      </c>
      <c r="D1161" s="9" t="s">
        <v>1530</v>
      </c>
      <c r="E1161" s="9" t="s">
        <v>17</v>
      </c>
      <c r="F1161" s="9">
        <v>1</v>
      </c>
      <c r="G1161" s="2"/>
      <c r="H1161" s="6"/>
      <c r="I1161" s="11" t="s">
        <v>12</v>
      </c>
      <c r="J1161" s="12">
        <v>40000</v>
      </c>
      <c r="K1161" s="11"/>
      <c r="L1161" s="11" t="s">
        <v>2530</v>
      </c>
      <c r="M1161" s="11"/>
      <c r="N1161" s="11"/>
      <c r="O1161" s="12">
        <f t="shared" si="78"/>
        <v>40000</v>
      </c>
      <c r="P1161" s="12">
        <f t="shared" si="79"/>
        <v>40000</v>
      </c>
      <c r="Q1161" s="51">
        <v>0.2</v>
      </c>
      <c r="R1161" s="52">
        <v>0.14699999999999999</v>
      </c>
      <c r="S1161" s="53">
        <f t="shared" si="77"/>
        <v>27296</v>
      </c>
      <c r="T1161" s="12">
        <f t="shared" si="80"/>
        <v>22746.666666666668</v>
      </c>
    </row>
    <row r="1162" spans="3:20" ht="72" x14ac:dyDescent="0.25">
      <c r="C1162" s="11">
        <v>1156</v>
      </c>
      <c r="D1162" s="9" t="s">
        <v>1531</v>
      </c>
      <c r="E1162" s="9" t="s">
        <v>17</v>
      </c>
      <c r="F1162" s="9">
        <v>200</v>
      </c>
      <c r="G1162" s="2"/>
      <c r="H1162" s="6"/>
      <c r="I1162" s="11" t="s">
        <v>12</v>
      </c>
      <c r="J1162" s="12">
        <v>95</v>
      </c>
      <c r="K1162" s="11"/>
      <c r="L1162" s="11" t="s">
        <v>2509</v>
      </c>
      <c r="M1162" s="11"/>
      <c r="N1162" s="11"/>
      <c r="O1162" s="12">
        <f t="shared" si="78"/>
        <v>95</v>
      </c>
      <c r="P1162" s="12">
        <f t="shared" si="79"/>
        <v>19000</v>
      </c>
      <c r="Q1162" s="51">
        <v>0.2</v>
      </c>
      <c r="R1162" s="52">
        <v>0.14699999999999999</v>
      </c>
      <c r="S1162" s="53">
        <f t="shared" si="77"/>
        <v>12966</v>
      </c>
      <c r="T1162" s="12">
        <f t="shared" si="80"/>
        <v>10805</v>
      </c>
    </row>
    <row r="1163" spans="3:20" x14ac:dyDescent="0.25">
      <c r="C1163" s="11">
        <v>1157</v>
      </c>
      <c r="D1163" s="9" t="s">
        <v>1532</v>
      </c>
      <c r="E1163" s="9" t="s">
        <v>17</v>
      </c>
      <c r="F1163" s="9">
        <v>100</v>
      </c>
      <c r="G1163" s="2"/>
      <c r="H1163" s="6"/>
      <c r="I1163" s="11" t="s">
        <v>12</v>
      </c>
      <c r="J1163" s="12">
        <v>40</v>
      </c>
      <c r="K1163" s="11"/>
      <c r="L1163" s="11" t="s">
        <v>2531</v>
      </c>
      <c r="M1163" s="11"/>
      <c r="N1163" s="11"/>
      <c r="O1163" s="12">
        <f t="shared" si="78"/>
        <v>40</v>
      </c>
      <c r="P1163" s="12">
        <f t="shared" si="79"/>
        <v>4000</v>
      </c>
      <c r="Q1163" s="51">
        <v>0.2</v>
      </c>
      <c r="R1163" s="52">
        <v>0.14699999999999999</v>
      </c>
      <c r="S1163" s="53">
        <f t="shared" si="77"/>
        <v>2730</v>
      </c>
      <c r="T1163" s="12">
        <f t="shared" si="80"/>
        <v>2275</v>
      </c>
    </row>
    <row r="1164" spans="3:20" ht="84" x14ac:dyDescent="0.25">
      <c r="C1164" s="11">
        <v>1158</v>
      </c>
      <c r="D1164" s="9" t="s">
        <v>1533</v>
      </c>
      <c r="E1164" s="9" t="s">
        <v>17</v>
      </c>
      <c r="F1164" s="9">
        <v>42</v>
      </c>
      <c r="G1164" s="2"/>
      <c r="H1164" s="6"/>
      <c r="I1164" s="11" t="s">
        <v>12</v>
      </c>
      <c r="J1164" s="12">
        <v>113</v>
      </c>
      <c r="K1164" s="11"/>
      <c r="L1164" s="11" t="s">
        <v>2532</v>
      </c>
      <c r="M1164" s="11"/>
      <c r="N1164" s="11"/>
      <c r="O1164" s="12">
        <f t="shared" si="78"/>
        <v>113</v>
      </c>
      <c r="P1164" s="12">
        <f t="shared" si="79"/>
        <v>4746</v>
      </c>
      <c r="Q1164" s="51">
        <v>0.2</v>
      </c>
      <c r="R1164" s="52">
        <v>0.14699999999999999</v>
      </c>
      <c r="S1164" s="53">
        <f t="shared" si="77"/>
        <v>3239</v>
      </c>
      <c r="T1164" s="12">
        <f t="shared" si="80"/>
        <v>2699.166666666667</v>
      </c>
    </row>
    <row r="1165" spans="3:20" ht="84" x14ac:dyDescent="0.25">
      <c r="C1165" s="11">
        <v>1159</v>
      </c>
      <c r="D1165" s="9" t="s">
        <v>1534</v>
      </c>
      <c r="E1165" s="9" t="s">
        <v>17</v>
      </c>
      <c r="F1165" s="9">
        <v>30</v>
      </c>
      <c r="G1165" s="2"/>
      <c r="H1165" s="6"/>
      <c r="I1165" s="11" t="s">
        <v>12</v>
      </c>
      <c r="J1165" s="12">
        <v>113</v>
      </c>
      <c r="K1165" s="11"/>
      <c r="L1165" s="11" t="s">
        <v>2532</v>
      </c>
      <c r="M1165" s="11"/>
      <c r="N1165" s="11"/>
      <c r="O1165" s="12">
        <f t="shared" si="78"/>
        <v>113</v>
      </c>
      <c r="P1165" s="12">
        <f t="shared" si="79"/>
        <v>3390</v>
      </c>
      <c r="Q1165" s="51">
        <v>0.2</v>
      </c>
      <c r="R1165" s="52">
        <v>0.14699999999999999</v>
      </c>
      <c r="S1165" s="53">
        <f t="shared" si="77"/>
        <v>2313</v>
      </c>
      <c r="T1165" s="12">
        <f t="shared" si="80"/>
        <v>1927.5</v>
      </c>
    </row>
    <row r="1166" spans="3:20" x14ac:dyDescent="0.25">
      <c r="C1166" s="11">
        <v>1160</v>
      </c>
      <c r="D1166" s="9" t="s">
        <v>1535</v>
      </c>
      <c r="E1166" s="9" t="s">
        <v>17</v>
      </c>
      <c r="F1166" s="9">
        <v>600</v>
      </c>
      <c r="G1166" s="2"/>
      <c r="H1166" s="6"/>
      <c r="I1166" s="11" t="s">
        <v>12</v>
      </c>
      <c r="J1166" s="12">
        <v>40</v>
      </c>
      <c r="K1166" s="11"/>
      <c r="L1166" s="11" t="s">
        <v>2531</v>
      </c>
      <c r="M1166" s="11"/>
      <c r="N1166" s="11"/>
      <c r="O1166" s="12">
        <f t="shared" si="78"/>
        <v>40</v>
      </c>
      <c r="P1166" s="12">
        <f t="shared" si="79"/>
        <v>24000</v>
      </c>
      <c r="Q1166" s="51">
        <v>0.2</v>
      </c>
      <c r="R1166" s="52">
        <v>0.14699999999999999</v>
      </c>
      <c r="S1166" s="53">
        <f t="shared" ref="S1166:S1229" si="81">ROUND(P1166*(1-Q1166)*(1-R1166),0)</f>
        <v>16378</v>
      </c>
      <c r="T1166" s="12">
        <f t="shared" si="80"/>
        <v>13648.333333333334</v>
      </c>
    </row>
    <row r="1167" spans="3:20" ht="72" x14ac:dyDescent="0.25">
      <c r="C1167" s="11">
        <v>1161</v>
      </c>
      <c r="D1167" s="9" t="s">
        <v>1536</v>
      </c>
      <c r="E1167" s="9" t="s">
        <v>17</v>
      </c>
      <c r="F1167" s="9">
        <v>200</v>
      </c>
      <c r="G1167" s="2"/>
      <c r="H1167" s="6"/>
      <c r="I1167" s="11" t="s">
        <v>12</v>
      </c>
      <c r="J1167" s="12">
        <v>150</v>
      </c>
      <c r="K1167" s="11"/>
      <c r="L1167" s="11" t="s">
        <v>2512</v>
      </c>
      <c r="M1167" s="11"/>
      <c r="N1167" s="11"/>
      <c r="O1167" s="12">
        <f t="shared" si="78"/>
        <v>150</v>
      </c>
      <c r="P1167" s="12">
        <f t="shared" si="79"/>
        <v>30000</v>
      </c>
      <c r="Q1167" s="51">
        <v>0.2</v>
      </c>
      <c r="R1167" s="52">
        <v>0.14699999999999999</v>
      </c>
      <c r="S1167" s="53">
        <f t="shared" si="81"/>
        <v>20472</v>
      </c>
      <c r="T1167" s="12">
        <f t="shared" si="80"/>
        <v>17060</v>
      </c>
    </row>
    <row r="1168" spans="3:20" x14ac:dyDescent="0.25">
      <c r="C1168" s="11">
        <v>1162</v>
      </c>
      <c r="D1168" s="9" t="s">
        <v>1537</v>
      </c>
      <c r="E1168" s="9" t="s">
        <v>17</v>
      </c>
      <c r="F1168" s="9">
        <v>1</v>
      </c>
      <c r="G1168" s="2"/>
      <c r="H1168" s="6"/>
      <c r="I1168" s="11" t="s">
        <v>12</v>
      </c>
      <c r="J1168" s="12">
        <v>4455</v>
      </c>
      <c r="K1168" s="11"/>
      <c r="L1168" s="11" t="s">
        <v>2533</v>
      </c>
      <c r="M1168" s="11"/>
      <c r="N1168" s="11"/>
      <c r="O1168" s="12">
        <f t="shared" si="78"/>
        <v>4455</v>
      </c>
      <c r="P1168" s="12">
        <f t="shared" si="79"/>
        <v>4455</v>
      </c>
      <c r="Q1168" s="51">
        <v>0.2</v>
      </c>
      <c r="R1168" s="52">
        <v>0.14699999999999999</v>
      </c>
      <c r="S1168" s="53">
        <f t="shared" si="81"/>
        <v>3040</v>
      </c>
      <c r="T1168" s="12">
        <f t="shared" si="80"/>
        <v>2533.3333333333335</v>
      </c>
    </row>
    <row r="1169" spans="3:20" x14ac:dyDescent="0.25">
      <c r="C1169" s="11">
        <v>1163</v>
      </c>
      <c r="D1169" s="9" t="s">
        <v>1538</v>
      </c>
      <c r="E1169" s="9" t="s">
        <v>17</v>
      </c>
      <c r="F1169" s="9">
        <v>4</v>
      </c>
      <c r="G1169" s="2"/>
      <c r="H1169" s="6"/>
      <c r="I1169" s="11" t="s">
        <v>12</v>
      </c>
      <c r="J1169" s="12">
        <v>16414</v>
      </c>
      <c r="K1169" s="11"/>
      <c r="L1169" s="11" t="s">
        <v>2534</v>
      </c>
      <c r="M1169" s="11"/>
      <c r="N1169" s="11"/>
      <c r="O1169" s="12">
        <f t="shared" si="78"/>
        <v>16414</v>
      </c>
      <c r="P1169" s="12">
        <f t="shared" si="79"/>
        <v>65656</v>
      </c>
      <c r="Q1169" s="51">
        <v>0.2</v>
      </c>
      <c r="R1169" s="52">
        <v>0.14699999999999999</v>
      </c>
      <c r="S1169" s="53">
        <f t="shared" si="81"/>
        <v>44804</v>
      </c>
      <c r="T1169" s="12">
        <f t="shared" si="80"/>
        <v>37336.666666666672</v>
      </c>
    </row>
    <row r="1170" spans="3:20" x14ac:dyDescent="0.25">
      <c r="C1170" s="11">
        <v>1164</v>
      </c>
      <c r="D1170" s="9" t="s">
        <v>1539</v>
      </c>
      <c r="E1170" s="9" t="s">
        <v>17</v>
      </c>
      <c r="F1170" s="9">
        <v>5</v>
      </c>
      <c r="G1170" s="2"/>
      <c r="H1170" s="6"/>
      <c r="I1170" s="11" t="s">
        <v>12</v>
      </c>
      <c r="J1170" s="12">
        <v>161</v>
      </c>
      <c r="K1170" s="11"/>
      <c r="L1170" s="11" t="s">
        <v>2535</v>
      </c>
      <c r="M1170" s="11"/>
      <c r="N1170" s="11"/>
      <c r="O1170" s="12">
        <f t="shared" si="78"/>
        <v>161</v>
      </c>
      <c r="P1170" s="12">
        <f t="shared" si="79"/>
        <v>805</v>
      </c>
      <c r="Q1170" s="51">
        <v>0.2</v>
      </c>
      <c r="R1170" s="52">
        <v>0.14699999999999999</v>
      </c>
      <c r="S1170" s="53">
        <f t="shared" si="81"/>
        <v>549</v>
      </c>
      <c r="T1170" s="12">
        <f t="shared" si="80"/>
        <v>457.5</v>
      </c>
    </row>
    <row r="1171" spans="3:20" x14ac:dyDescent="0.25">
      <c r="C1171" s="11">
        <v>1165</v>
      </c>
      <c r="D1171" s="9" t="s">
        <v>1540</v>
      </c>
      <c r="E1171" s="9" t="s">
        <v>11</v>
      </c>
      <c r="F1171" s="9">
        <v>99</v>
      </c>
      <c r="G1171" s="2"/>
      <c r="H1171" s="6"/>
      <c r="I1171" s="11" t="s">
        <v>12</v>
      </c>
      <c r="J1171" s="12">
        <v>35.5</v>
      </c>
      <c r="K1171" s="11"/>
      <c r="L1171" s="11" t="s">
        <v>2536</v>
      </c>
      <c r="M1171" s="11"/>
      <c r="N1171" s="11"/>
      <c r="O1171" s="12">
        <f t="shared" si="78"/>
        <v>35.5</v>
      </c>
      <c r="P1171" s="12">
        <f t="shared" si="79"/>
        <v>3514.5</v>
      </c>
      <c r="Q1171" s="51">
        <v>0.2</v>
      </c>
      <c r="R1171" s="52">
        <v>0.14699999999999999</v>
      </c>
      <c r="S1171" s="53">
        <f t="shared" si="81"/>
        <v>2398</v>
      </c>
      <c r="T1171" s="12">
        <f t="shared" si="80"/>
        <v>1998.3333333333335</v>
      </c>
    </row>
    <row r="1172" spans="3:20" x14ac:dyDescent="0.25">
      <c r="C1172" s="11">
        <v>1166</v>
      </c>
      <c r="D1172" s="9" t="s">
        <v>1541</v>
      </c>
      <c r="E1172" s="9" t="s">
        <v>11</v>
      </c>
      <c r="F1172" s="9">
        <v>45</v>
      </c>
      <c r="G1172" s="2"/>
      <c r="H1172" s="6"/>
      <c r="I1172" s="11" t="s">
        <v>12</v>
      </c>
      <c r="J1172" s="12">
        <v>53</v>
      </c>
      <c r="K1172" s="11"/>
      <c r="L1172" s="11" t="s">
        <v>2537</v>
      </c>
      <c r="M1172" s="11"/>
      <c r="N1172" s="11"/>
      <c r="O1172" s="12">
        <f t="shared" si="78"/>
        <v>53</v>
      </c>
      <c r="P1172" s="12">
        <f t="shared" si="79"/>
        <v>2385</v>
      </c>
      <c r="Q1172" s="51">
        <v>0.2</v>
      </c>
      <c r="R1172" s="52">
        <v>0.14699999999999999</v>
      </c>
      <c r="S1172" s="53">
        <f t="shared" si="81"/>
        <v>1628</v>
      </c>
      <c r="T1172" s="12">
        <f t="shared" si="80"/>
        <v>1356.6666666666667</v>
      </c>
    </row>
    <row r="1173" spans="3:20" ht="24" x14ac:dyDescent="0.25">
      <c r="C1173" s="11">
        <v>1167</v>
      </c>
      <c r="D1173" s="9" t="s">
        <v>1542</v>
      </c>
      <c r="E1173" s="9" t="s">
        <v>11</v>
      </c>
      <c r="F1173" s="9">
        <v>15</v>
      </c>
      <c r="G1173" s="2"/>
      <c r="H1173" s="6"/>
      <c r="I1173" s="11" t="s">
        <v>12</v>
      </c>
      <c r="J1173" s="12">
        <v>103</v>
      </c>
      <c r="K1173" s="11"/>
      <c r="L1173" s="11" t="s">
        <v>2538</v>
      </c>
      <c r="M1173" s="11"/>
      <c r="N1173" s="11"/>
      <c r="O1173" s="12">
        <f t="shared" si="78"/>
        <v>103</v>
      </c>
      <c r="P1173" s="12">
        <f t="shared" si="79"/>
        <v>1545</v>
      </c>
      <c r="Q1173" s="51">
        <v>0.2</v>
      </c>
      <c r="R1173" s="52">
        <v>0.14699999999999999</v>
      </c>
      <c r="S1173" s="53">
        <f t="shared" si="81"/>
        <v>1054</v>
      </c>
      <c r="T1173" s="12">
        <f t="shared" si="80"/>
        <v>878.33333333333337</v>
      </c>
    </row>
    <row r="1174" spans="3:20" ht="24" x14ac:dyDescent="0.25">
      <c r="C1174" s="11">
        <v>1168</v>
      </c>
      <c r="D1174" s="9" t="s">
        <v>1543</v>
      </c>
      <c r="E1174" s="9" t="s">
        <v>17</v>
      </c>
      <c r="F1174" s="9">
        <v>500</v>
      </c>
      <c r="G1174" s="2"/>
      <c r="H1174" s="6"/>
      <c r="I1174" s="11" t="s">
        <v>12</v>
      </c>
      <c r="J1174" s="12">
        <v>24</v>
      </c>
      <c r="K1174" s="11"/>
      <c r="L1174" s="11" t="s">
        <v>2539</v>
      </c>
      <c r="M1174" s="11"/>
      <c r="N1174" s="11"/>
      <c r="O1174" s="12">
        <f t="shared" si="78"/>
        <v>24</v>
      </c>
      <c r="P1174" s="12">
        <f t="shared" si="79"/>
        <v>12000</v>
      </c>
      <c r="Q1174" s="51">
        <v>0.2</v>
      </c>
      <c r="R1174" s="52">
        <v>0.14699999999999999</v>
      </c>
      <c r="S1174" s="53">
        <f t="shared" si="81"/>
        <v>8189</v>
      </c>
      <c r="T1174" s="12">
        <f t="shared" si="80"/>
        <v>6824.166666666667</v>
      </c>
    </row>
    <row r="1175" spans="3:20" ht="24" x14ac:dyDescent="0.25">
      <c r="C1175" s="11">
        <v>1169</v>
      </c>
      <c r="D1175" s="9" t="s">
        <v>1544</v>
      </c>
      <c r="E1175" s="9" t="s">
        <v>17</v>
      </c>
      <c r="F1175" s="9">
        <v>1</v>
      </c>
      <c r="G1175" s="2"/>
      <c r="H1175" s="6"/>
      <c r="I1175" s="11" t="s">
        <v>12</v>
      </c>
      <c r="J1175" s="12">
        <v>5610</v>
      </c>
      <c r="K1175" s="11"/>
      <c r="L1175" s="11" t="s">
        <v>2540</v>
      </c>
      <c r="M1175" s="11"/>
      <c r="N1175" s="11"/>
      <c r="O1175" s="12">
        <f t="shared" si="78"/>
        <v>5610</v>
      </c>
      <c r="P1175" s="12">
        <f t="shared" si="79"/>
        <v>5610</v>
      </c>
      <c r="Q1175" s="51">
        <v>0.2</v>
      </c>
      <c r="R1175" s="52">
        <v>0.14699999999999999</v>
      </c>
      <c r="S1175" s="53">
        <f t="shared" si="81"/>
        <v>3828</v>
      </c>
      <c r="T1175" s="12">
        <f t="shared" si="80"/>
        <v>3190</v>
      </c>
    </row>
    <row r="1176" spans="3:20" ht="24" x14ac:dyDescent="0.25">
      <c r="C1176" s="11">
        <v>1170</v>
      </c>
      <c r="D1176" s="9" t="s">
        <v>1545</v>
      </c>
      <c r="E1176" s="9" t="s">
        <v>17</v>
      </c>
      <c r="F1176" s="9">
        <v>2</v>
      </c>
      <c r="G1176" s="2"/>
      <c r="H1176" s="6"/>
      <c r="I1176" s="11" t="s">
        <v>12</v>
      </c>
      <c r="J1176" s="12">
        <v>7524</v>
      </c>
      <c r="K1176" s="11"/>
      <c r="L1176" s="11" t="s">
        <v>2541</v>
      </c>
      <c r="M1176" s="11"/>
      <c r="N1176" s="11"/>
      <c r="O1176" s="12">
        <f t="shared" si="78"/>
        <v>7524</v>
      </c>
      <c r="P1176" s="12">
        <f t="shared" si="79"/>
        <v>15048</v>
      </c>
      <c r="Q1176" s="51">
        <v>0.2</v>
      </c>
      <c r="R1176" s="52">
        <v>0.14699999999999999</v>
      </c>
      <c r="S1176" s="53">
        <f t="shared" si="81"/>
        <v>10269</v>
      </c>
      <c r="T1176" s="12">
        <f t="shared" si="80"/>
        <v>8557.5</v>
      </c>
    </row>
    <row r="1177" spans="3:20" ht="24" x14ac:dyDescent="0.25">
      <c r="C1177" s="11">
        <v>1171</v>
      </c>
      <c r="D1177" s="9" t="s">
        <v>1546</v>
      </c>
      <c r="E1177" s="9" t="s">
        <v>17</v>
      </c>
      <c r="F1177" s="9">
        <v>8</v>
      </c>
      <c r="G1177" s="2"/>
      <c r="H1177" s="6"/>
      <c r="I1177" s="11" t="s">
        <v>12</v>
      </c>
      <c r="J1177" s="12">
        <v>7524</v>
      </c>
      <c r="K1177" s="11"/>
      <c r="L1177" s="11" t="s">
        <v>2541</v>
      </c>
      <c r="M1177" s="11"/>
      <c r="N1177" s="11"/>
      <c r="O1177" s="12">
        <f t="shared" si="78"/>
        <v>7524</v>
      </c>
      <c r="P1177" s="12">
        <f t="shared" si="79"/>
        <v>60192</v>
      </c>
      <c r="Q1177" s="51">
        <v>0.2</v>
      </c>
      <c r="R1177" s="52">
        <v>0.14699999999999999</v>
      </c>
      <c r="S1177" s="53">
        <f t="shared" si="81"/>
        <v>41075</v>
      </c>
      <c r="T1177" s="12">
        <f t="shared" si="80"/>
        <v>34229.166666666672</v>
      </c>
    </row>
    <row r="1178" spans="3:20" ht="36" x14ac:dyDescent="0.25">
      <c r="C1178" s="11">
        <v>1172</v>
      </c>
      <c r="D1178" s="9" t="s">
        <v>1547</v>
      </c>
      <c r="E1178" s="9" t="s">
        <v>17</v>
      </c>
      <c r="F1178" s="9">
        <v>6</v>
      </c>
      <c r="G1178" s="2"/>
      <c r="H1178" s="6"/>
      <c r="I1178" s="11" t="s">
        <v>12</v>
      </c>
      <c r="J1178" s="12">
        <v>256</v>
      </c>
      <c r="K1178" s="11"/>
      <c r="L1178" s="11" t="s">
        <v>2542</v>
      </c>
      <c r="M1178" s="11"/>
      <c r="N1178" s="11"/>
      <c r="O1178" s="12">
        <f t="shared" si="78"/>
        <v>256</v>
      </c>
      <c r="P1178" s="12">
        <f t="shared" si="79"/>
        <v>1536</v>
      </c>
      <c r="Q1178" s="51">
        <v>0.2</v>
      </c>
      <c r="R1178" s="52">
        <v>0.14699999999999999</v>
      </c>
      <c r="S1178" s="53">
        <f t="shared" si="81"/>
        <v>1048</v>
      </c>
      <c r="T1178" s="12">
        <f t="shared" si="80"/>
        <v>873.33333333333337</v>
      </c>
    </row>
    <row r="1179" spans="3:20" x14ac:dyDescent="0.25">
      <c r="C1179" s="11">
        <v>1173</v>
      </c>
      <c r="D1179" s="9" t="s">
        <v>1548</v>
      </c>
      <c r="E1179" s="9" t="s">
        <v>17</v>
      </c>
      <c r="F1179" s="9">
        <v>10</v>
      </c>
      <c r="G1179" s="2"/>
      <c r="H1179" s="6"/>
      <c r="I1179" s="11" t="s">
        <v>12</v>
      </c>
      <c r="J1179" s="12">
        <v>278</v>
      </c>
      <c r="K1179" s="11"/>
      <c r="L1179" s="11" t="s">
        <v>2543</v>
      </c>
      <c r="M1179" s="11"/>
      <c r="N1179" s="11"/>
      <c r="O1179" s="12">
        <f t="shared" si="78"/>
        <v>278</v>
      </c>
      <c r="P1179" s="12">
        <f t="shared" si="79"/>
        <v>2780</v>
      </c>
      <c r="Q1179" s="51">
        <v>0.2</v>
      </c>
      <c r="R1179" s="52">
        <v>0.14699999999999999</v>
      </c>
      <c r="S1179" s="53">
        <f t="shared" si="81"/>
        <v>1897</v>
      </c>
      <c r="T1179" s="12">
        <f t="shared" si="80"/>
        <v>1580.8333333333335</v>
      </c>
    </row>
    <row r="1180" spans="3:20" x14ac:dyDescent="0.25">
      <c r="C1180" s="11">
        <v>1174</v>
      </c>
      <c r="D1180" s="9" t="s">
        <v>1549</v>
      </c>
      <c r="E1180" s="9" t="s">
        <v>17</v>
      </c>
      <c r="F1180" s="9">
        <v>50</v>
      </c>
      <c r="G1180" s="2"/>
      <c r="H1180" s="6"/>
      <c r="I1180" s="11" t="s">
        <v>12</v>
      </c>
      <c r="J1180" s="12">
        <v>278</v>
      </c>
      <c r="K1180" s="11"/>
      <c r="L1180" s="11" t="s">
        <v>2543</v>
      </c>
      <c r="M1180" s="11"/>
      <c r="N1180" s="11"/>
      <c r="O1180" s="12">
        <f t="shared" si="78"/>
        <v>278</v>
      </c>
      <c r="P1180" s="12">
        <f t="shared" si="79"/>
        <v>13900</v>
      </c>
      <c r="Q1180" s="51">
        <v>0.2</v>
      </c>
      <c r="R1180" s="52">
        <v>0.14699999999999999</v>
      </c>
      <c r="S1180" s="53">
        <f t="shared" si="81"/>
        <v>9485</v>
      </c>
      <c r="T1180" s="12">
        <f t="shared" si="80"/>
        <v>7904.166666666667</v>
      </c>
    </row>
    <row r="1181" spans="3:20" ht="36" x14ac:dyDescent="0.25">
      <c r="C1181" s="11">
        <v>1175</v>
      </c>
      <c r="D1181" s="9" t="s">
        <v>1550</v>
      </c>
      <c r="E1181" s="9" t="s">
        <v>17</v>
      </c>
      <c r="F1181" s="9">
        <v>40</v>
      </c>
      <c r="G1181" s="2"/>
      <c r="H1181" s="6"/>
      <c r="I1181" s="11" t="s">
        <v>12</v>
      </c>
      <c r="J1181" s="12">
        <v>117</v>
      </c>
      <c r="K1181" s="11"/>
      <c r="L1181" s="11" t="s">
        <v>2544</v>
      </c>
      <c r="M1181" s="11"/>
      <c r="N1181" s="11"/>
      <c r="O1181" s="12">
        <f t="shared" si="78"/>
        <v>117</v>
      </c>
      <c r="P1181" s="12">
        <f t="shared" si="79"/>
        <v>4680</v>
      </c>
      <c r="Q1181" s="51">
        <v>0.2</v>
      </c>
      <c r="R1181" s="52">
        <v>0.14699999999999999</v>
      </c>
      <c r="S1181" s="53">
        <f t="shared" si="81"/>
        <v>3194</v>
      </c>
      <c r="T1181" s="12">
        <f t="shared" si="80"/>
        <v>2661.666666666667</v>
      </c>
    </row>
    <row r="1182" spans="3:20" ht="36" x14ac:dyDescent="0.25">
      <c r="C1182" s="11">
        <v>1176</v>
      </c>
      <c r="D1182" s="9" t="s">
        <v>1551</v>
      </c>
      <c r="E1182" s="9" t="s">
        <v>17</v>
      </c>
      <c r="F1182" s="9">
        <v>50</v>
      </c>
      <c r="G1182" s="2"/>
      <c r="H1182" s="6"/>
      <c r="I1182" s="11" t="s">
        <v>12</v>
      </c>
      <c r="J1182" s="12">
        <v>117</v>
      </c>
      <c r="K1182" s="11"/>
      <c r="L1182" s="11" t="s">
        <v>2544</v>
      </c>
      <c r="M1182" s="11"/>
      <c r="N1182" s="11"/>
      <c r="O1182" s="12">
        <f t="shared" si="78"/>
        <v>117</v>
      </c>
      <c r="P1182" s="12">
        <f t="shared" si="79"/>
        <v>5850</v>
      </c>
      <c r="Q1182" s="51">
        <v>0.2</v>
      </c>
      <c r="R1182" s="52">
        <v>0.14699999999999999</v>
      </c>
      <c r="S1182" s="53">
        <f t="shared" si="81"/>
        <v>3992</v>
      </c>
      <c r="T1182" s="12">
        <f t="shared" si="80"/>
        <v>3326.666666666667</v>
      </c>
    </row>
    <row r="1183" spans="3:20" ht="36" x14ac:dyDescent="0.25">
      <c r="C1183" s="11">
        <v>1177</v>
      </c>
      <c r="D1183" s="9" t="s">
        <v>1552</v>
      </c>
      <c r="E1183" s="9" t="s">
        <v>17</v>
      </c>
      <c r="F1183" s="9">
        <v>20</v>
      </c>
      <c r="G1183" s="2"/>
      <c r="H1183" s="6"/>
      <c r="I1183" s="11" t="s">
        <v>12</v>
      </c>
      <c r="J1183" s="12">
        <v>117</v>
      </c>
      <c r="K1183" s="11"/>
      <c r="L1183" s="11" t="s">
        <v>2544</v>
      </c>
      <c r="M1183" s="11"/>
      <c r="N1183" s="11"/>
      <c r="O1183" s="12">
        <f t="shared" si="78"/>
        <v>117</v>
      </c>
      <c r="P1183" s="12">
        <f t="shared" si="79"/>
        <v>2340</v>
      </c>
      <c r="Q1183" s="51">
        <v>0.2</v>
      </c>
      <c r="R1183" s="52">
        <v>0.14699999999999999</v>
      </c>
      <c r="S1183" s="53">
        <f t="shared" si="81"/>
        <v>1597</v>
      </c>
      <c r="T1183" s="12">
        <f t="shared" si="80"/>
        <v>1330.8333333333335</v>
      </c>
    </row>
    <row r="1184" spans="3:20" ht="36" x14ac:dyDescent="0.25">
      <c r="C1184" s="11">
        <v>1178</v>
      </c>
      <c r="D1184" s="9" t="s">
        <v>1553</v>
      </c>
      <c r="E1184" s="9" t="s">
        <v>17</v>
      </c>
      <c r="F1184" s="9">
        <v>5</v>
      </c>
      <c r="G1184" s="2"/>
      <c r="H1184" s="6"/>
      <c r="I1184" s="11" t="s">
        <v>12</v>
      </c>
      <c r="J1184" s="12">
        <v>117</v>
      </c>
      <c r="K1184" s="11"/>
      <c r="L1184" s="11" t="s">
        <v>2544</v>
      </c>
      <c r="M1184" s="11"/>
      <c r="N1184" s="11"/>
      <c r="O1184" s="12">
        <f t="shared" si="78"/>
        <v>117</v>
      </c>
      <c r="P1184" s="12">
        <f t="shared" si="79"/>
        <v>585</v>
      </c>
      <c r="Q1184" s="51">
        <v>0.2</v>
      </c>
      <c r="R1184" s="52">
        <v>0.14699999999999999</v>
      </c>
      <c r="S1184" s="53">
        <f t="shared" si="81"/>
        <v>399</v>
      </c>
      <c r="T1184" s="12">
        <f t="shared" si="80"/>
        <v>332.5</v>
      </c>
    </row>
    <row r="1185" spans="3:20" ht="36" x14ac:dyDescent="0.25">
      <c r="C1185" s="11">
        <v>1179</v>
      </c>
      <c r="D1185" s="9" t="s">
        <v>1554</v>
      </c>
      <c r="E1185" s="9" t="s">
        <v>17</v>
      </c>
      <c r="F1185" s="9">
        <v>50</v>
      </c>
      <c r="G1185" s="2"/>
      <c r="H1185" s="6"/>
      <c r="I1185" s="11" t="s">
        <v>12</v>
      </c>
      <c r="J1185" s="12">
        <v>117</v>
      </c>
      <c r="K1185" s="11"/>
      <c r="L1185" s="11" t="s">
        <v>2544</v>
      </c>
      <c r="M1185" s="11"/>
      <c r="N1185" s="11"/>
      <c r="O1185" s="12">
        <f t="shared" si="78"/>
        <v>117</v>
      </c>
      <c r="P1185" s="12">
        <f t="shared" si="79"/>
        <v>5850</v>
      </c>
      <c r="Q1185" s="51">
        <v>0.2</v>
      </c>
      <c r="R1185" s="52">
        <v>0.14699999999999999</v>
      </c>
      <c r="S1185" s="53">
        <f t="shared" si="81"/>
        <v>3992</v>
      </c>
      <c r="T1185" s="12">
        <f t="shared" si="80"/>
        <v>3326.666666666667</v>
      </c>
    </row>
    <row r="1186" spans="3:20" ht="36" x14ac:dyDescent="0.25">
      <c r="C1186" s="11">
        <v>1180</v>
      </c>
      <c r="D1186" s="9" t="s">
        <v>1555</v>
      </c>
      <c r="E1186" s="9" t="s">
        <v>17</v>
      </c>
      <c r="F1186" s="9">
        <v>9</v>
      </c>
      <c r="G1186" s="2"/>
      <c r="H1186" s="6"/>
      <c r="I1186" s="11" t="s">
        <v>12</v>
      </c>
      <c r="J1186" s="12">
        <v>1490</v>
      </c>
      <c r="K1186" s="11"/>
      <c r="L1186" s="11" t="s">
        <v>2545</v>
      </c>
      <c r="M1186" s="11"/>
      <c r="N1186" s="11"/>
      <c r="O1186" s="12">
        <f t="shared" si="78"/>
        <v>1490</v>
      </c>
      <c r="P1186" s="12">
        <f t="shared" si="79"/>
        <v>13410</v>
      </c>
      <c r="Q1186" s="51">
        <v>0.2</v>
      </c>
      <c r="R1186" s="52">
        <v>0.14699999999999999</v>
      </c>
      <c r="S1186" s="53">
        <f t="shared" si="81"/>
        <v>9151</v>
      </c>
      <c r="T1186" s="12">
        <f t="shared" si="80"/>
        <v>7625.8333333333339</v>
      </c>
    </row>
    <row r="1187" spans="3:20" ht="36" x14ac:dyDescent="0.25">
      <c r="C1187" s="11">
        <v>1181</v>
      </c>
      <c r="D1187" s="9" t="s">
        <v>1556</v>
      </c>
      <c r="E1187" s="9" t="s">
        <v>17</v>
      </c>
      <c r="F1187" s="9">
        <v>30</v>
      </c>
      <c r="G1187" s="2"/>
      <c r="H1187" s="6"/>
      <c r="I1187" s="11" t="s">
        <v>12</v>
      </c>
      <c r="J1187" s="12">
        <v>111.51</v>
      </c>
      <c r="K1187" s="11"/>
      <c r="L1187" s="11" t="s">
        <v>2546</v>
      </c>
      <c r="M1187" s="11"/>
      <c r="N1187" s="11"/>
      <c r="O1187" s="12">
        <f t="shared" si="78"/>
        <v>111.51</v>
      </c>
      <c r="P1187" s="12">
        <f t="shared" si="79"/>
        <v>3345.3</v>
      </c>
      <c r="Q1187" s="51">
        <v>0.2</v>
      </c>
      <c r="R1187" s="52">
        <v>0.14699999999999999</v>
      </c>
      <c r="S1187" s="53">
        <f t="shared" si="81"/>
        <v>2283</v>
      </c>
      <c r="T1187" s="12">
        <f t="shared" si="80"/>
        <v>1902.5</v>
      </c>
    </row>
    <row r="1188" spans="3:20" ht="36" x14ac:dyDescent="0.25">
      <c r="C1188" s="11">
        <v>1182</v>
      </c>
      <c r="D1188" s="9" t="s">
        <v>1557</v>
      </c>
      <c r="E1188" s="9" t="s">
        <v>17</v>
      </c>
      <c r="F1188" s="9">
        <v>7</v>
      </c>
      <c r="G1188" s="2"/>
      <c r="H1188" s="6"/>
      <c r="I1188" s="11" t="s">
        <v>12</v>
      </c>
      <c r="J1188" s="12">
        <v>111.51</v>
      </c>
      <c r="K1188" s="11"/>
      <c r="L1188" s="11" t="s">
        <v>2546</v>
      </c>
      <c r="M1188" s="11"/>
      <c r="N1188" s="11"/>
      <c r="O1188" s="12">
        <f t="shared" si="78"/>
        <v>111.51</v>
      </c>
      <c r="P1188" s="12">
        <f t="shared" si="79"/>
        <v>780.57</v>
      </c>
      <c r="Q1188" s="51">
        <v>0.2</v>
      </c>
      <c r="R1188" s="52">
        <v>0.14699999999999999</v>
      </c>
      <c r="S1188" s="53">
        <f t="shared" si="81"/>
        <v>533</v>
      </c>
      <c r="T1188" s="12">
        <f t="shared" si="80"/>
        <v>444.16666666666669</v>
      </c>
    </row>
    <row r="1189" spans="3:20" ht="36" x14ac:dyDescent="0.25">
      <c r="C1189" s="11">
        <v>1183</v>
      </c>
      <c r="D1189" s="9" t="s">
        <v>1558</v>
      </c>
      <c r="E1189" s="9" t="s">
        <v>17</v>
      </c>
      <c r="F1189" s="9">
        <v>150</v>
      </c>
      <c r="G1189" s="2"/>
      <c r="H1189" s="6"/>
      <c r="I1189" s="11" t="s">
        <v>12</v>
      </c>
      <c r="J1189" s="12">
        <v>111.51</v>
      </c>
      <c r="K1189" s="11"/>
      <c r="L1189" s="11" t="s">
        <v>2546</v>
      </c>
      <c r="M1189" s="11"/>
      <c r="N1189" s="11"/>
      <c r="O1189" s="12">
        <f t="shared" si="78"/>
        <v>111.51</v>
      </c>
      <c r="P1189" s="12">
        <f t="shared" si="79"/>
        <v>16726.5</v>
      </c>
      <c r="Q1189" s="51">
        <v>0.2</v>
      </c>
      <c r="R1189" s="52">
        <v>0.14699999999999999</v>
      </c>
      <c r="S1189" s="53">
        <f t="shared" si="81"/>
        <v>11414</v>
      </c>
      <c r="T1189" s="12">
        <f t="shared" si="80"/>
        <v>9511.6666666666679</v>
      </c>
    </row>
    <row r="1190" spans="3:20" ht="24" x14ac:dyDescent="0.25">
      <c r="C1190" s="11">
        <v>1184</v>
      </c>
      <c r="D1190" s="9" t="s">
        <v>1559</v>
      </c>
      <c r="E1190" s="9" t="s">
        <v>17</v>
      </c>
      <c r="F1190" s="9">
        <v>25</v>
      </c>
      <c r="G1190" s="2"/>
      <c r="H1190" s="6"/>
      <c r="I1190" s="11" t="s">
        <v>12</v>
      </c>
      <c r="J1190" s="12">
        <v>212</v>
      </c>
      <c r="K1190" s="11"/>
      <c r="L1190" s="11" t="s">
        <v>2547</v>
      </c>
      <c r="M1190" s="11"/>
      <c r="N1190" s="11"/>
      <c r="O1190" s="12">
        <f t="shared" si="78"/>
        <v>212</v>
      </c>
      <c r="P1190" s="12">
        <f t="shared" si="79"/>
        <v>5300</v>
      </c>
      <c r="Q1190" s="51">
        <v>0.2</v>
      </c>
      <c r="R1190" s="52">
        <v>0.14699999999999999</v>
      </c>
      <c r="S1190" s="53">
        <f t="shared" si="81"/>
        <v>3617</v>
      </c>
      <c r="T1190" s="12">
        <f t="shared" si="80"/>
        <v>3014.166666666667</v>
      </c>
    </row>
    <row r="1191" spans="3:20" ht="24" x14ac:dyDescent="0.25">
      <c r="C1191" s="11">
        <v>1185</v>
      </c>
      <c r="D1191" s="9" t="s">
        <v>1560</v>
      </c>
      <c r="E1191" s="9" t="s">
        <v>17</v>
      </c>
      <c r="F1191" s="9">
        <v>11</v>
      </c>
      <c r="G1191" s="2"/>
      <c r="H1191" s="6"/>
      <c r="I1191" s="11" t="s">
        <v>12</v>
      </c>
      <c r="J1191" s="12">
        <v>212</v>
      </c>
      <c r="K1191" s="11"/>
      <c r="L1191" s="11" t="s">
        <v>2547</v>
      </c>
      <c r="M1191" s="11"/>
      <c r="N1191" s="11"/>
      <c r="O1191" s="12">
        <f t="shared" si="78"/>
        <v>212</v>
      </c>
      <c r="P1191" s="12">
        <f t="shared" si="79"/>
        <v>2332</v>
      </c>
      <c r="Q1191" s="51">
        <v>0.2</v>
      </c>
      <c r="R1191" s="52">
        <v>0.14699999999999999</v>
      </c>
      <c r="S1191" s="53">
        <f t="shared" si="81"/>
        <v>1591</v>
      </c>
      <c r="T1191" s="12">
        <f t="shared" si="80"/>
        <v>1325.8333333333335</v>
      </c>
    </row>
    <row r="1192" spans="3:20" ht="24" x14ac:dyDescent="0.25">
      <c r="C1192" s="11">
        <v>1186</v>
      </c>
      <c r="D1192" s="9" t="s">
        <v>1561</v>
      </c>
      <c r="E1192" s="9" t="s">
        <v>17</v>
      </c>
      <c r="F1192" s="9">
        <v>100</v>
      </c>
      <c r="G1192" s="2"/>
      <c r="H1192" s="6"/>
      <c r="I1192" s="11" t="s">
        <v>12</v>
      </c>
      <c r="J1192" s="12">
        <v>212</v>
      </c>
      <c r="K1192" s="11"/>
      <c r="L1192" s="11" t="s">
        <v>2547</v>
      </c>
      <c r="M1192" s="11"/>
      <c r="N1192" s="11"/>
      <c r="O1192" s="12">
        <f t="shared" si="78"/>
        <v>212</v>
      </c>
      <c r="P1192" s="12">
        <f t="shared" si="79"/>
        <v>21200</v>
      </c>
      <c r="Q1192" s="51">
        <v>0.2</v>
      </c>
      <c r="R1192" s="52">
        <v>0.14699999999999999</v>
      </c>
      <c r="S1192" s="53">
        <f t="shared" si="81"/>
        <v>14467</v>
      </c>
      <c r="T1192" s="12">
        <f t="shared" si="80"/>
        <v>12055.833333333334</v>
      </c>
    </row>
    <row r="1193" spans="3:20" ht="24" x14ac:dyDescent="0.25">
      <c r="C1193" s="11">
        <v>1187</v>
      </c>
      <c r="D1193" s="9" t="s">
        <v>1562</v>
      </c>
      <c r="E1193" s="9" t="s">
        <v>17</v>
      </c>
      <c r="F1193" s="9">
        <v>9</v>
      </c>
      <c r="G1193" s="2"/>
      <c r="H1193" s="6"/>
      <c r="I1193" s="11" t="s">
        <v>12</v>
      </c>
      <c r="J1193" s="12">
        <v>212</v>
      </c>
      <c r="K1193" s="11"/>
      <c r="L1193" s="11" t="s">
        <v>2547</v>
      </c>
      <c r="M1193" s="11"/>
      <c r="N1193" s="11"/>
      <c r="O1193" s="12">
        <f t="shared" si="78"/>
        <v>212</v>
      </c>
      <c r="P1193" s="12">
        <f t="shared" si="79"/>
        <v>1908</v>
      </c>
      <c r="Q1193" s="51">
        <v>0.2</v>
      </c>
      <c r="R1193" s="52">
        <v>0.14699999999999999</v>
      </c>
      <c r="S1193" s="53">
        <f t="shared" si="81"/>
        <v>1302</v>
      </c>
      <c r="T1193" s="12">
        <f t="shared" si="80"/>
        <v>1085</v>
      </c>
    </row>
    <row r="1194" spans="3:20" ht="24" x14ac:dyDescent="0.25">
      <c r="C1194" s="11">
        <v>1188</v>
      </c>
      <c r="D1194" s="9" t="s">
        <v>1563</v>
      </c>
      <c r="E1194" s="9" t="s">
        <v>17</v>
      </c>
      <c r="F1194" s="9">
        <v>14</v>
      </c>
      <c r="G1194" s="2"/>
      <c r="H1194" s="6"/>
      <c r="I1194" s="11" t="s">
        <v>12</v>
      </c>
      <c r="J1194" s="12">
        <v>212</v>
      </c>
      <c r="K1194" s="11"/>
      <c r="L1194" s="11" t="s">
        <v>2547</v>
      </c>
      <c r="M1194" s="11"/>
      <c r="N1194" s="11"/>
      <c r="O1194" s="12">
        <f t="shared" si="78"/>
        <v>212</v>
      </c>
      <c r="P1194" s="12">
        <f t="shared" si="79"/>
        <v>2968</v>
      </c>
      <c r="Q1194" s="51">
        <v>0.2</v>
      </c>
      <c r="R1194" s="52">
        <v>0.14699999999999999</v>
      </c>
      <c r="S1194" s="53">
        <f t="shared" si="81"/>
        <v>2025</v>
      </c>
      <c r="T1194" s="12">
        <f t="shared" si="80"/>
        <v>1687.5</v>
      </c>
    </row>
    <row r="1195" spans="3:20" ht="24" x14ac:dyDescent="0.25">
      <c r="C1195" s="11">
        <v>1189</v>
      </c>
      <c r="D1195" s="9" t="s">
        <v>1564</v>
      </c>
      <c r="E1195" s="9" t="s">
        <v>17</v>
      </c>
      <c r="F1195" s="9">
        <v>33</v>
      </c>
      <c r="G1195" s="2"/>
      <c r="H1195" s="6"/>
      <c r="I1195" s="11" t="s">
        <v>12</v>
      </c>
      <c r="J1195" s="12">
        <v>119.97</v>
      </c>
      <c r="K1195" s="11"/>
      <c r="L1195" s="11" t="s">
        <v>2548</v>
      </c>
      <c r="M1195" s="11"/>
      <c r="N1195" s="11"/>
      <c r="O1195" s="12">
        <f t="shared" si="78"/>
        <v>119.97</v>
      </c>
      <c r="P1195" s="12">
        <f t="shared" si="79"/>
        <v>3959.0099999999998</v>
      </c>
      <c r="Q1195" s="51">
        <v>0.2</v>
      </c>
      <c r="R1195" s="52">
        <v>0.14699999999999999</v>
      </c>
      <c r="S1195" s="53">
        <f t="shared" si="81"/>
        <v>2702</v>
      </c>
      <c r="T1195" s="12">
        <f t="shared" si="80"/>
        <v>2251.666666666667</v>
      </c>
    </row>
    <row r="1196" spans="3:20" ht="24" x14ac:dyDescent="0.25">
      <c r="C1196" s="11">
        <v>1190</v>
      </c>
      <c r="D1196" s="9" t="s">
        <v>1565</v>
      </c>
      <c r="E1196" s="9" t="s">
        <v>17</v>
      </c>
      <c r="F1196" s="9">
        <v>50</v>
      </c>
      <c r="G1196" s="2"/>
      <c r="H1196" s="6"/>
      <c r="I1196" s="11" t="s">
        <v>12</v>
      </c>
      <c r="J1196" s="12">
        <v>119.97</v>
      </c>
      <c r="K1196" s="11"/>
      <c r="L1196" s="11" t="s">
        <v>2548</v>
      </c>
      <c r="M1196" s="11"/>
      <c r="N1196" s="11"/>
      <c r="O1196" s="12">
        <f t="shared" si="78"/>
        <v>119.97</v>
      </c>
      <c r="P1196" s="12">
        <f t="shared" si="79"/>
        <v>5998.5</v>
      </c>
      <c r="Q1196" s="51">
        <v>0.2</v>
      </c>
      <c r="R1196" s="52">
        <v>0.14699999999999999</v>
      </c>
      <c r="S1196" s="53">
        <f t="shared" si="81"/>
        <v>4093</v>
      </c>
      <c r="T1196" s="12">
        <f t="shared" si="80"/>
        <v>3410.8333333333335</v>
      </c>
    </row>
    <row r="1197" spans="3:20" ht="24" x14ac:dyDescent="0.25">
      <c r="C1197" s="11">
        <v>1191</v>
      </c>
      <c r="D1197" s="9" t="s">
        <v>1566</v>
      </c>
      <c r="E1197" s="9" t="s">
        <v>17</v>
      </c>
      <c r="F1197" s="9">
        <v>4</v>
      </c>
      <c r="G1197" s="2"/>
      <c r="H1197" s="6"/>
      <c r="I1197" s="11" t="s">
        <v>12</v>
      </c>
      <c r="J1197" s="12">
        <v>119.97</v>
      </c>
      <c r="K1197" s="11"/>
      <c r="L1197" s="11" t="s">
        <v>2548</v>
      </c>
      <c r="M1197" s="11"/>
      <c r="N1197" s="11"/>
      <c r="O1197" s="12">
        <f t="shared" si="78"/>
        <v>119.97</v>
      </c>
      <c r="P1197" s="12">
        <f t="shared" si="79"/>
        <v>479.88</v>
      </c>
      <c r="Q1197" s="51">
        <v>0.2</v>
      </c>
      <c r="R1197" s="52">
        <v>0.14699999999999999</v>
      </c>
      <c r="S1197" s="53">
        <f t="shared" si="81"/>
        <v>327</v>
      </c>
      <c r="T1197" s="12">
        <f t="shared" si="80"/>
        <v>272.5</v>
      </c>
    </row>
    <row r="1198" spans="3:20" ht="24" x14ac:dyDescent="0.25">
      <c r="C1198" s="11">
        <v>1192</v>
      </c>
      <c r="D1198" s="9" t="s">
        <v>1567</v>
      </c>
      <c r="E1198" s="9" t="s">
        <v>17</v>
      </c>
      <c r="F1198" s="9">
        <v>60</v>
      </c>
      <c r="G1198" s="2"/>
      <c r="H1198" s="6"/>
      <c r="I1198" s="11" t="s">
        <v>12</v>
      </c>
      <c r="J1198" s="12">
        <v>119.97</v>
      </c>
      <c r="K1198" s="11"/>
      <c r="L1198" s="11" t="s">
        <v>2548</v>
      </c>
      <c r="M1198" s="11"/>
      <c r="N1198" s="11"/>
      <c r="O1198" s="12">
        <f t="shared" si="78"/>
        <v>119.97</v>
      </c>
      <c r="P1198" s="12">
        <f t="shared" si="79"/>
        <v>7198.2</v>
      </c>
      <c r="Q1198" s="51">
        <v>0.2</v>
      </c>
      <c r="R1198" s="52">
        <v>0.14699999999999999</v>
      </c>
      <c r="S1198" s="53">
        <f t="shared" si="81"/>
        <v>4912</v>
      </c>
      <c r="T1198" s="12">
        <f t="shared" si="80"/>
        <v>4093.3333333333335</v>
      </c>
    </row>
    <row r="1199" spans="3:20" ht="24" x14ac:dyDescent="0.25">
      <c r="C1199" s="11">
        <v>1193</v>
      </c>
      <c r="D1199" s="9" t="s">
        <v>1568</v>
      </c>
      <c r="E1199" s="9" t="s">
        <v>17</v>
      </c>
      <c r="F1199" s="9">
        <v>5</v>
      </c>
      <c r="G1199" s="2"/>
      <c r="H1199" s="6"/>
      <c r="I1199" s="11" t="s">
        <v>12</v>
      </c>
      <c r="J1199" s="12">
        <v>119.97</v>
      </c>
      <c r="K1199" s="11"/>
      <c r="L1199" s="11" t="s">
        <v>2548</v>
      </c>
      <c r="M1199" s="11"/>
      <c r="N1199" s="11"/>
      <c r="O1199" s="12">
        <f t="shared" si="78"/>
        <v>119.97</v>
      </c>
      <c r="P1199" s="12">
        <f t="shared" si="79"/>
        <v>599.85</v>
      </c>
      <c r="Q1199" s="51">
        <v>0.2</v>
      </c>
      <c r="R1199" s="52">
        <v>0.14699999999999999</v>
      </c>
      <c r="S1199" s="53">
        <f t="shared" si="81"/>
        <v>409</v>
      </c>
      <c r="T1199" s="12">
        <f t="shared" si="80"/>
        <v>340.83333333333337</v>
      </c>
    </row>
    <row r="1200" spans="3:20" ht="24" x14ac:dyDescent="0.25">
      <c r="C1200" s="11">
        <v>1194</v>
      </c>
      <c r="D1200" s="9" t="s">
        <v>1569</v>
      </c>
      <c r="E1200" s="9" t="s">
        <v>17</v>
      </c>
      <c r="F1200" s="9">
        <v>35</v>
      </c>
      <c r="G1200" s="2"/>
      <c r="H1200" s="6"/>
      <c r="I1200" s="11" t="s">
        <v>12</v>
      </c>
      <c r="J1200" s="12">
        <v>119.97</v>
      </c>
      <c r="K1200" s="11"/>
      <c r="L1200" s="11" t="s">
        <v>2548</v>
      </c>
      <c r="M1200" s="11"/>
      <c r="N1200" s="11"/>
      <c r="O1200" s="12">
        <f t="shared" si="78"/>
        <v>119.97</v>
      </c>
      <c r="P1200" s="12">
        <f t="shared" si="79"/>
        <v>4198.95</v>
      </c>
      <c r="Q1200" s="51">
        <v>0.2</v>
      </c>
      <c r="R1200" s="52">
        <v>0.14699999999999999</v>
      </c>
      <c r="S1200" s="53">
        <f t="shared" si="81"/>
        <v>2865</v>
      </c>
      <c r="T1200" s="12">
        <f t="shared" si="80"/>
        <v>2387.5</v>
      </c>
    </row>
    <row r="1201" spans="3:20" ht="24" x14ac:dyDescent="0.25">
      <c r="C1201" s="11">
        <v>1195</v>
      </c>
      <c r="D1201" s="9" t="s">
        <v>1570</v>
      </c>
      <c r="E1201" s="9" t="s">
        <v>17</v>
      </c>
      <c r="F1201" s="9">
        <v>50</v>
      </c>
      <c r="G1201" s="2"/>
      <c r="H1201" s="6"/>
      <c r="I1201" s="11" t="s">
        <v>12</v>
      </c>
      <c r="J1201" s="12">
        <v>119.97</v>
      </c>
      <c r="K1201" s="11"/>
      <c r="L1201" s="11" t="s">
        <v>2548</v>
      </c>
      <c r="M1201" s="11"/>
      <c r="N1201" s="11"/>
      <c r="O1201" s="12">
        <f t="shared" si="78"/>
        <v>119.97</v>
      </c>
      <c r="P1201" s="12">
        <f t="shared" si="79"/>
        <v>5998.5</v>
      </c>
      <c r="Q1201" s="51">
        <v>0.2</v>
      </c>
      <c r="R1201" s="52">
        <v>0.14699999999999999</v>
      </c>
      <c r="S1201" s="53">
        <f t="shared" si="81"/>
        <v>4093</v>
      </c>
      <c r="T1201" s="12">
        <f t="shared" si="80"/>
        <v>3410.8333333333335</v>
      </c>
    </row>
    <row r="1202" spans="3:20" ht="24" x14ac:dyDescent="0.25">
      <c r="C1202" s="11">
        <v>1196</v>
      </c>
      <c r="D1202" s="9" t="s">
        <v>1571</v>
      </c>
      <c r="E1202" s="9" t="s">
        <v>17</v>
      </c>
      <c r="F1202" s="9">
        <v>30</v>
      </c>
      <c r="G1202" s="2"/>
      <c r="H1202" s="6"/>
      <c r="I1202" s="11" t="s">
        <v>12</v>
      </c>
      <c r="J1202" s="12">
        <v>119.97</v>
      </c>
      <c r="K1202" s="11"/>
      <c r="L1202" s="11" t="s">
        <v>2548</v>
      </c>
      <c r="M1202" s="11"/>
      <c r="N1202" s="11"/>
      <c r="O1202" s="12">
        <f t="shared" si="78"/>
        <v>119.97</v>
      </c>
      <c r="P1202" s="12">
        <f t="shared" si="79"/>
        <v>3599.1</v>
      </c>
      <c r="Q1202" s="51">
        <v>0.2</v>
      </c>
      <c r="R1202" s="52">
        <v>0.14699999999999999</v>
      </c>
      <c r="S1202" s="53">
        <f t="shared" si="81"/>
        <v>2456</v>
      </c>
      <c r="T1202" s="12">
        <f t="shared" si="80"/>
        <v>2046.6666666666667</v>
      </c>
    </row>
    <row r="1203" spans="3:20" ht="24" x14ac:dyDescent="0.25">
      <c r="C1203" s="11">
        <v>1197</v>
      </c>
      <c r="D1203" s="9" t="s">
        <v>1572</v>
      </c>
      <c r="E1203" s="9" t="s">
        <v>17</v>
      </c>
      <c r="F1203" s="9">
        <v>50</v>
      </c>
      <c r="G1203" s="2"/>
      <c r="H1203" s="6"/>
      <c r="I1203" s="11" t="s">
        <v>12</v>
      </c>
      <c r="J1203" s="12">
        <v>212</v>
      </c>
      <c r="K1203" s="11"/>
      <c r="L1203" s="11" t="s">
        <v>2547</v>
      </c>
      <c r="M1203" s="11"/>
      <c r="N1203" s="11"/>
      <c r="O1203" s="12">
        <f t="shared" si="78"/>
        <v>212</v>
      </c>
      <c r="P1203" s="12">
        <f t="shared" si="79"/>
        <v>10600</v>
      </c>
      <c r="Q1203" s="51">
        <v>0.2</v>
      </c>
      <c r="R1203" s="52">
        <v>0.14699999999999999</v>
      </c>
      <c r="S1203" s="53">
        <f t="shared" si="81"/>
        <v>7233</v>
      </c>
      <c r="T1203" s="12">
        <f t="shared" si="80"/>
        <v>6027.5</v>
      </c>
    </row>
    <row r="1204" spans="3:20" ht="24" x14ac:dyDescent="0.25">
      <c r="C1204" s="11">
        <v>1198</v>
      </c>
      <c r="D1204" s="9" t="s">
        <v>1573</v>
      </c>
      <c r="E1204" s="9" t="s">
        <v>17</v>
      </c>
      <c r="F1204" s="9">
        <v>13</v>
      </c>
      <c r="G1204" s="2"/>
      <c r="H1204" s="6"/>
      <c r="I1204" s="11" t="s">
        <v>12</v>
      </c>
      <c r="J1204" s="12">
        <v>212</v>
      </c>
      <c r="K1204" s="11"/>
      <c r="L1204" s="11" t="s">
        <v>2547</v>
      </c>
      <c r="M1204" s="11"/>
      <c r="N1204" s="11"/>
      <c r="O1204" s="12">
        <f t="shared" si="78"/>
        <v>212</v>
      </c>
      <c r="P1204" s="12">
        <f t="shared" si="79"/>
        <v>2756</v>
      </c>
      <c r="Q1204" s="51">
        <v>0.2</v>
      </c>
      <c r="R1204" s="52">
        <v>0.14699999999999999</v>
      </c>
      <c r="S1204" s="53">
        <f t="shared" si="81"/>
        <v>1881</v>
      </c>
      <c r="T1204" s="12">
        <f t="shared" si="80"/>
        <v>1567.5</v>
      </c>
    </row>
    <row r="1205" spans="3:20" ht="24" x14ac:dyDescent="0.25">
      <c r="C1205" s="11">
        <v>1199</v>
      </c>
      <c r="D1205" s="9" t="s">
        <v>1574</v>
      </c>
      <c r="E1205" s="9" t="s">
        <v>17</v>
      </c>
      <c r="F1205" s="9">
        <v>6</v>
      </c>
      <c r="G1205" s="2"/>
      <c r="H1205" s="6"/>
      <c r="I1205" s="11" t="s">
        <v>12</v>
      </c>
      <c r="J1205" s="12">
        <v>212</v>
      </c>
      <c r="K1205" s="11"/>
      <c r="L1205" s="11" t="s">
        <v>2547</v>
      </c>
      <c r="M1205" s="11"/>
      <c r="N1205" s="11"/>
      <c r="O1205" s="12">
        <f t="shared" si="78"/>
        <v>212</v>
      </c>
      <c r="P1205" s="12">
        <f t="shared" si="79"/>
        <v>1272</v>
      </c>
      <c r="Q1205" s="51">
        <v>0.2</v>
      </c>
      <c r="R1205" s="52">
        <v>0.14699999999999999</v>
      </c>
      <c r="S1205" s="53">
        <f t="shared" si="81"/>
        <v>868</v>
      </c>
      <c r="T1205" s="12">
        <f t="shared" si="80"/>
        <v>723.33333333333337</v>
      </c>
    </row>
    <row r="1206" spans="3:20" ht="24" x14ac:dyDescent="0.25">
      <c r="C1206" s="11">
        <v>1200</v>
      </c>
      <c r="D1206" s="9" t="s">
        <v>1575</v>
      </c>
      <c r="E1206" s="9" t="s">
        <v>17</v>
      </c>
      <c r="F1206" s="9">
        <v>22</v>
      </c>
      <c r="G1206" s="2"/>
      <c r="H1206" s="6"/>
      <c r="I1206" s="11" t="s">
        <v>12</v>
      </c>
      <c r="J1206" s="12">
        <v>212</v>
      </c>
      <c r="K1206" s="11"/>
      <c r="L1206" s="11" t="s">
        <v>2547</v>
      </c>
      <c r="M1206" s="11"/>
      <c r="N1206" s="11"/>
      <c r="O1206" s="12">
        <f t="shared" si="78"/>
        <v>212</v>
      </c>
      <c r="P1206" s="12">
        <f t="shared" si="79"/>
        <v>4664</v>
      </c>
      <c r="Q1206" s="51">
        <v>0.2</v>
      </c>
      <c r="R1206" s="52">
        <v>0.14699999999999999</v>
      </c>
      <c r="S1206" s="53">
        <f t="shared" si="81"/>
        <v>3183</v>
      </c>
      <c r="T1206" s="12">
        <f t="shared" si="80"/>
        <v>2652.5</v>
      </c>
    </row>
    <row r="1207" spans="3:20" ht="24" x14ac:dyDescent="0.25">
      <c r="C1207" s="11">
        <v>1201</v>
      </c>
      <c r="D1207" s="9" t="s">
        <v>1576</v>
      </c>
      <c r="E1207" s="9" t="s">
        <v>17</v>
      </c>
      <c r="F1207" s="9">
        <v>26</v>
      </c>
      <c r="G1207" s="2"/>
      <c r="H1207" s="6"/>
      <c r="I1207" s="11" t="s">
        <v>12</v>
      </c>
      <c r="J1207" s="12">
        <v>212</v>
      </c>
      <c r="K1207" s="11"/>
      <c r="L1207" s="11" t="s">
        <v>2547</v>
      </c>
      <c r="M1207" s="11"/>
      <c r="N1207" s="11"/>
      <c r="O1207" s="12">
        <f t="shared" si="78"/>
        <v>212</v>
      </c>
      <c r="P1207" s="12">
        <f t="shared" si="79"/>
        <v>5512</v>
      </c>
      <c r="Q1207" s="51">
        <v>0.2</v>
      </c>
      <c r="R1207" s="52">
        <v>0.14699999999999999</v>
      </c>
      <c r="S1207" s="53">
        <f t="shared" si="81"/>
        <v>3761</v>
      </c>
      <c r="T1207" s="12">
        <f t="shared" si="80"/>
        <v>3134.166666666667</v>
      </c>
    </row>
    <row r="1208" spans="3:20" ht="24" x14ac:dyDescent="0.25">
      <c r="C1208" s="11">
        <v>1202</v>
      </c>
      <c r="D1208" s="9" t="s">
        <v>1577</v>
      </c>
      <c r="E1208" s="9" t="s">
        <v>17</v>
      </c>
      <c r="F1208" s="9">
        <v>34</v>
      </c>
      <c r="G1208" s="2"/>
      <c r="H1208" s="6"/>
      <c r="I1208" s="11" t="s">
        <v>12</v>
      </c>
      <c r="J1208" s="12">
        <v>212</v>
      </c>
      <c r="K1208" s="11"/>
      <c r="L1208" s="11" t="s">
        <v>2547</v>
      </c>
      <c r="M1208" s="11"/>
      <c r="N1208" s="11"/>
      <c r="O1208" s="12">
        <f t="shared" si="78"/>
        <v>212</v>
      </c>
      <c r="P1208" s="12">
        <f t="shared" si="79"/>
        <v>7208</v>
      </c>
      <c r="Q1208" s="51">
        <v>0.2</v>
      </c>
      <c r="R1208" s="52">
        <v>0.14699999999999999</v>
      </c>
      <c r="S1208" s="53">
        <f t="shared" si="81"/>
        <v>4919</v>
      </c>
      <c r="T1208" s="12">
        <f t="shared" si="80"/>
        <v>4099.166666666667</v>
      </c>
    </row>
    <row r="1209" spans="3:20" ht="24" x14ac:dyDescent="0.25">
      <c r="C1209" s="11">
        <v>1203</v>
      </c>
      <c r="D1209" s="9" t="s">
        <v>1578</v>
      </c>
      <c r="E1209" s="9" t="s">
        <v>17</v>
      </c>
      <c r="F1209" s="9">
        <v>8</v>
      </c>
      <c r="G1209" s="2"/>
      <c r="H1209" s="6"/>
      <c r="I1209" s="11" t="s">
        <v>12</v>
      </c>
      <c r="J1209" s="12">
        <v>212</v>
      </c>
      <c r="K1209" s="11"/>
      <c r="L1209" s="11" t="s">
        <v>2547</v>
      </c>
      <c r="M1209" s="11"/>
      <c r="N1209" s="11"/>
      <c r="O1209" s="12">
        <f t="shared" si="78"/>
        <v>212</v>
      </c>
      <c r="P1209" s="12">
        <f t="shared" si="79"/>
        <v>1696</v>
      </c>
      <c r="Q1209" s="51">
        <v>0.2</v>
      </c>
      <c r="R1209" s="52">
        <v>0.14699999999999999</v>
      </c>
      <c r="S1209" s="53">
        <f t="shared" si="81"/>
        <v>1157</v>
      </c>
      <c r="T1209" s="12">
        <f t="shared" si="80"/>
        <v>964.16666666666674</v>
      </c>
    </row>
    <row r="1210" spans="3:20" ht="24" x14ac:dyDescent="0.25">
      <c r="C1210" s="11">
        <v>1204</v>
      </c>
      <c r="D1210" s="9" t="s">
        <v>1579</v>
      </c>
      <c r="E1210" s="9" t="s">
        <v>17</v>
      </c>
      <c r="F1210" s="9">
        <v>22</v>
      </c>
      <c r="G1210" s="2"/>
      <c r="H1210" s="6"/>
      <c r="I1210" s="11" t="s">
        <v>12</v>
      </c>
      <c r="J1210" s="12">
        <v>212</v>
      </c>
      <c r="K1210" s="11"/>
      <c r="L1210" s="11" t="s">
        <v>2547</v>
      </c>
      <c r="M1210" s="11"/>
      <c r="N1210" s="11"/>
      <c r="O1210" s="12">
        <f t="shared" si="78"/>
        <v>212</v>
      </c>
      <c r="P1210" s="12">
        <f t="shared" si="79"/>
        <v>4664</v>
      </c>
      <c r="Q1210" s="51">
        <v>0.2</v>
      </c>
      <c r="R1210" s="52">
        <v>0.14699999999999999</v>
      </c>
      <c r="S1210" s="53">
        <f t="shared" si="81"/>
        <v>3183</v>
      </c>
      <c r="T1210" s="12">
        <f t="shared" si="80"/>
        <v>2652.5</v>
      </c>
    </row>
    <row r="1211" spans="3:20" ht="24" x14ac:dyDescent="0.25">
      <c r="C1211" s="11">
        <v>1205</v>
      </c>
      <c r="D1211" s="9" t="s">
        <v>1580</v>
      </c>
      <c r="E1211" s="9" t="s">
        <v>17</v>
      </c>
      <c r="F1211" s="9">
        <v>16</v>
      </c>
      <c r="G1211" s="2"/>
      <c r="H1211" s="6"/>
      <c r="I1211" s="11" t="s">
        <v>12</v>
      </c>
      <c r="J1211" s="12">
        <v>212</v>
      </c>
      <c r="K1211" s="11"/>
      <c r="L1211" s="11" t="s">
        <v>2547</v>
      </c>
      <c r="M1211" s="11"/>
      <c r="N1211" s="11"/>
      <c r="O1211" s="12">
        <f t="shared" si="78"/>
        <v>212</v>
      </c>
      <c r="P1211" s="12">
        <f t="shared" si="79"/>
        <v>3392</v>
      </c>
      <c r="Q1211" s="51">
        <v>0.2</v>
      </c>
      <c r="R1211" s="52">
        <v>0.14699999999999999</v>
      </c>
      <c r="S1211" s="53">
        <f t="shared" si="81"/>
        <v>2315</v>
      </c>
      <c r="T1211" s="12">
        <f t="shared" si="80"/>
        <v>1929.1666666666667</v>
      </c>
    </row>
    <row r="1212" spans="3:20" ht="24" x14ac:dyDescent="0.25">
      <c r="C1212" s="11">
        <v>1206</v>
      </c>
      <c r="D1212" s="9" t="s">
        <v>1581</v>
      </c>
      <c r="E1212" s="9" t="s">
        <v>17</v>
      </c>
      <c r="F1212" s="9">
        <v>37</v>
      </c>
      <c r="G1212" s="2"/>
      <c r="H1212" s="6"/>
      <c r="I1212" s="11" t="s">
        <v>12</v>
      </c>
      <c r="J1212" s="12">
        <v>212</v>
      </c>
      <c r="K1212" s="11"/>
      <c r="L1212" s="11" t="s">
        <v>2547</v>
      </c>
      <c r="M1212" s="11"/>
      <c r="N1212" s="11"/>
      <c r="O1212" s="12">
        <f t="shared" si="78"/>
        <v>212</v>
      </c>
      <c r="P1212" s="12">
        <f t="shared" si="79"/>
        <v>7844</v>
      </c>
      <c r="Q1212" s="51">
        <v>0.2</v>
      </c>
      <c r="R1212" s="52">
        <v>0.14699999999999999</v>
      </c>
      <c r="S1212" s="53">
        <f t="shared" si="81"/>
        <v>5353</v>
      </c>
      <c r="T1212" s="12">
        <f t="shared" si="80"/>
        <v>4460.8333333333339</v>
      </c>
    </row>
    <row r="1213" spans="3:20" ht="24" x14ac:dyDescent="0.25">
      <c r="C1213" s="11">
        <v>1207</v>
      </c>
      <c r="D1213" s="9" t="s">
        <v>1582</v>
      </c>
      <c r="E1213" s="9" t="s">
        <v>17</v>
      </c>
      <c r="F1213" s="9">
        <v>70</v>
      </c>
      <c r="G1213" s="2"/>
      <c r="H1213" s="6"/>
      <c r="I1213" s="11" t="s">
        <v>12</v>
      </c>
      <c r="J1213" s="12">
        <v>212</v>
      </c>
      <c r="K1213" s="11"/>
      <c r="L1213" s="11" t="s">
        <v>2547</v>
      </c>
      <c r="M1213" s="11"/>
      <c r="N1213" s="11"/>
      <c r="O1213" s="12">
        <f t="shared" si="78"/>
        <v>212</v>
      </c>
      <c r="P1213" s="12">
        <f t="shared" si="79"/>
        <v>14840</v>
      </c>
      <c r="Q1213" s="51">
        <v>0.2</v>
      </c>
      <c r="R1213" s="52">
        <v>0.14699999999999999</v>
      </c>
      <c r="S1213" s="53">
        <f t="shared" si="81"/>
        <v>10127</v>
      </c>
      <c r="T1213" s="12">
        <f t="shared" si="80"/>
        <v>8439.1666666666679</v>
      </c>
    </row>
    <row r="1214" spans="3:20" ht="24" x14ac:dyDescent="0.25">
      <c r="C1214" s="11">
        <v>1208</v>
      </c>
      <c r="D1214" s="9" t="s">
        <v>1583</v>
      </c>
      <c r="E1214" s="9" t="s">
        <v>17</v>
      </c>
      <c r="F1214" s="9">
        <v>21</v>
      </c>
      <c r="G1214" s="2"/>
      <c r="H1214" s="6"/>
      <c r="I1214" s="11" t="s">
        <v>12</v>
      </c>
      <c r="J1214" s="12">
        <v>212</v>
      </c>
      <c r="K1214" s="11"/>
      <c r="L1214" s="11" t="s">
        <v>2547</v>
      </c>
      <c r="M1214" s="11"/>
      <c r="N1214" s="11"/>
      <c r="O1214" s="12">
        <f t="shared" si="78"/>
        <v>212</v>
      </c>
      <c r="P1214" s="12">
        <f t="shared" si="79"/>
        <v>4452</v>
      </c>
      <c r="Q1214" s="51">
        <v>0.2</v>
      </c>
      <c r="R1214" s="52">
        <v>0.14699999999999999</v>
      </c>
      <c r="S1214" s="53">
        <f t="shared" si="81"/>
        <v>3038</v>
      </c>
      <c r="T1214" s="12">
        <f t="shared" si="80"/>
        <v>2531.666666666667</v>
      </c>
    </row>
    <row r="1215" spans="3:20" ht="24" x14ac:dyDescent="0.25">
      <c r="C1215" s="11">
        <v>1209</v>
      </c>
      <c r="D1215" s="9" t="s">
        <v>1584</v>
      </c>
      <c r="E1215" s="9" t="s">
        <v>17</v>
      </c>
      <c r="F1215" s="9">
        <v>42</v>
      </c>
      <c r="G1215" s="2"/>
      <c r="H1215" s="6"/>
      <c r="I1215" s="11" t="s">
        <v>12</v>
      </c>
      <c r="J1215" s="12">
        <v>212</v>
      </c>
      <c r="K1215" s="11"/>
      <c r="L1215" s="11" t="s">
        <v>2547</v>
      </c>
      <c r="M1215" s="11"/>
      <c r="N1215" s="11"/>
      <c r="O1215" s="12">
        <f t="shared" si="78"/>
        <v>212</v>
      </c>
      <c r="P1215" s="12">
        <f t="shared" si="79"/>
        <v>8904</v>
      </c>
      <c r="Q1215" s="51">
        <v>0.2</v>
      </c>
      <c r="R1215" s="52">
        <v>0.14699999999999999</v>
      </c>
      <c r="S1215" s="53">
        <f t="shared" si="81"/>
        <v>6076</v>
      </c>
      <c r="T1215" s="12">
        <f t="shared" si="80"/>
        <v>5063.3333333333339</v>
      </c>
    </row>
    <row r="1216" spans="3:20" ht="24" x14ac:dyDescent="0.25">
      <c r="C1216" s="11">
        <v>1210</v>
      </c>
      <c r="D1216" s="9" t="s">
        <v>1585</v>
      </c>
      <c r="E1216" s="9" t="s">
        <v>17</v>
      </c>
      <c r="F1216" s="9">
        <v>40</v>
      </c>
      <c r="G1216" s="2"/>
      <c r="H1216" s="6"/>
      <c r="I1216" s="11" t="s">
        <v>12</v>
      </c>
      <c r="J1216" s="12">
        <v>212</v>
      </c>
      <c r="K1216" s="11"/>
      <c r="L1216" s="11" t="s">
        <v>2547</v>
      </c>
      <c r="M1216" s="11"/>
      <c r="N1216" s="11"/>
      <c r="O1216" s="12">
        <f t="shared" si="78"/>
        <v>212</v>
      </c>
      <c r="P1216" s="12">
        <f t="shared" si="79"/>
        <v>8480</v>
      </c>
      <c r="Q1216" s="51">
        <v>0.2</v>
      </c>
      <c r="R1216" s="52">
        <v>0.14699999999999999</v>
      </c>
      <c r="S1216" s="53">
        <f t="shared" si="81"/>
        <v>5787</v>
      </c>
      <c r="T1216" s="12">
        <f t="shared" si="80"/>
        <v>4822.5</v>
      </c>
    </row>
    <row r="1217" spans="3:20" ht="24" x14ac:dyDescent="0.25">
      <c r="C1217" s="11">
        <v>1211</v>
      </c>
      <c r="D1217" s="9" t="s">
        <v>1586</v>
      </c>
      <c r="E1217" s="9" t="s">
        <v>17</v>
      </c>
      <c r="F1217" s="9">
        <v>50</v>
      </c>
      <c r="G1217" s="2"/>
      <c r="H1217" s="6"/>
      <c r="I1217" s="11" t="s">
        <v>12</v>
      </c>
      <c r="J1217" s="12">
        <v>212</v>
      </c>
      <c r="K1217" s="11"/>
      <c r="L1217" s="11" t="s">
        <v>2547</v>
      </c>
      <c r="M1217" s="11"/>
      <c r="N1217" s="11"/>
      <c r="O1217" s="12">
        <f t="shared" si="78"/>
        <v>212</v>
      </c>
      <c r="P1217" s="12">
        <f t="shared" si="79"/>
        <v>10600</v>
      </c>
      <c r="Q1217" s="51">
        <v>0.2</v>
      </c>
      <c r="R1217" s="52">
        <v>0.14699999999999999</v>
      </c>
      <c r="S1217" s="53">
        <f t="shared" si="81"/>
        <v>7233</v>
      </c>
      <c r="T1217" s="12">
        <f t="shared" si="80"/>
        <v>6027.5</v>
      </c>
    </row>
    <row r="1218" spans="3:20" ht="24" x14ac:dyDescent="0.25">
      <c r="C1218" s="11">
        <v>1212</v>
      </c>
      <c r="D1218" s="9" t="s">
        <v>1587</v>
      </c>
      <c r="E1218" s="9" t="s">
        <v>17</v>
      </c>
      <c r="F1218" s="9">
        <v>40</v>
      </c>
      <c r="G1218" s="2"/>
      <c r="H1218" s="6"/>
      <c r="I1218" s="11" t="s">
        <v>12</v>
      </c>
      <c r="J1218" s="12">
        <v>310.73</v>
      </c>
      <c r="K1218" s="11"/>
      <c r="L1218" s="11" t="s">
        <v>2549</v>
      </c>
      <c r="M1218" s="11"/>
      <c r="N1218" s="11"/>
      <c r="O1218" s="12">
        <f t="shared" si="78"/>
        <v>310.73</v>
      </c>
      <c r="P1218" s="12">
        <f t="shared" si="79"/>
        <v>12429.2</v>
      </c>
      <c r="Q1218" s="51">
        <v>0.2</v>
      </c>
      <c r="R1218" s="52">
        <v>0.14699999999999999</v>
      </c>
      <c r="S1218" s="53">
        <f t="shared" si="81"/>
        <v>8482</v>
      </c>
      <c r="T1218" s="12">
        <f t="shared" si="80"/>
        <v>7068.3333333333339</v>
      </c>
    </row>
    <row r="1219" spans="3:20" ht="24" x14ac:dyDescent="0.25">
      <c r="C1219" s="11">
        <v>1213</v>
      </c>
      <c r="D1219" s="9" t="s">
        <v>1588</v>
      </c>
      <c r="E1219" s="9" t="s">
        <v>17</v>
      </c>
      <c r="F1219" s="9">
        <v>7</v>
      </c>
      <c r="G1219" s="2"/>
      <c r="H1219" s="6"/>
      <c r="I1219" s="11" t="s">
        <v>12</v>
      </c>
      <c r="J1219" s="12">
        <v>310.73</v>
      </c>
      <c r="K1219" s="11"/>
      <c r="L1219" s="11" t="s">
        <v>2549</v>
      </c>
      <c r="M1219" s="11"/>
      <c r="N1219" s="11"/>
      <c r="O1219" s="12">
        <f t="shared" si="78"/>
        <v>310.73</v>
      </c>
      <c r="P1219" s="12">
        <f t="shared" si="79"/>
        <v>2175.11</v>
      </c>
      <c r="Q1219" s="51">
        <v>0.2</v>
      </c>
      <c r="R1219" s="52">
        <v>0.14699999999999999</v>
      </c>
      <c r="S1219" s="53">
        <f t="shared" si="81"/>
        <v>1484</v>
      </c>
      <c r="T1219" s="12">
        <f t="shared" si="80"/>
        <v>1236.6666666666667</v>
      </c>
    </row>
    <row r="1220" spans="3:20" ht="24" x14ac:dyDescent="0.25">
      <c r="C1220" s="11">
        <v>1214</v>
      </c>
      <c r="D1220" s="9" t="s">
        <v>1589</v>
      </c>
      <c r="E1220" s="9" t="s">
        <v>17</v>
      </c>
      <c r="F1220" s="9">
        <v>20</v>
      </c>
      <c r="G1220" s="2"/>
      <c r="H1220" s="6"/>
      <c r="I1220" s="11" t="s">
        <v>12</v>
      </c>
      <c r="J1220" s="12">
        <v>310.73</v>
      </c>
      <c r="K1220" s="11"/>
      <c r="L1220" s="11" t="s">
        <v>2549</v>
      </c>
      <c r="M1220" s="11"/>
      <c r="N1220" s="11"/>
      <c r="O1220" s="12">
        <f t="shared" si="78"/>
        <v>310.73</v>
      </c>
      <c r="P1220" s="12">
        <f t="shared" si="79"/>
        <v>6214.6</v>
      </c>
      <c r="Q1220" s="51">
        <v>0.2</v>
      </c>
      <c r="R1220" s="52">
        <v>0.14699999999999999</v>
      </c>
      <c r="S1220" s="53">
        <f t="shared" si="81"/>
        <v>4241</v>
      </c>
      <c r="T1220" s="12">
        <f t="shared" si="80"/>
        <v>3534.166666666667</v>
      </c>
    </row>
    <row r="1221" spans="3:20" ht="24" x14ac:dyDescent="0.25">
      <c r="C1221" s="11">
        <v>1215</v>
      </c>
      <c r="D1221" s="9" t="s">
        <v>1590</v>
      </c>
      <c r="E1221" s="9" t="s">
        <v>17</v>
      </c>
      <c r="F1221" s="9">
        <v>40</v>
      </c>
      <c r="G1221" s="2"/>
      <c r="H1221" s="6"/>
      <c r="I1221" s="11" t="s">
        <v>12</v>
      </c>
      <c r="J1221" s="12">
        <v>310.73</v>
      </c>
      <c r="K1221" s="11"/>
      <c r="L1221" s="11" t="s">
        <v>2549</v>
      </c>
      <c r="M1221" s="11"/>
      <c r="N1221" s="11"/>
      <c r="O1221" s="12">
        <f t="shared" si="78"/>
        <v>310.73</v>
      </c>
      <c r="P1221" s="12">
        <f t="shared" si="79"/>
        <v>12429.2</v>
      </c>
      <c r="Q1221" s="51">
        <v>0.2</v>
      </c>
      <c r="R1221" s="52">
        <v>0.14699999999999999</v>
      </c>
      <c r="S1221" s="53">
        <f t="shared" si="81"/>
        <v>8482</v>
      </c>
      <c r="T1221" s="12">
        <f t="shared" si="80"/>
        <v>7068.3333333333339</v>
      </c>
    </row>
    <row r="1222" spans="3:20" ht="24" x14ac:dyDescent="0.25">
      <c r="C1222" s="11">
        <v>1216</v>
      </c>
      <c r="D1222" s="9" t="s">
        <v>1591</v>
      </c>
      <c r="E1222" s="9" t="s">
        <v>17</v>
      </c>
      <c r="F1222" s="9">
        <v>74</v>
      </c>
      <c r="G1222" s="2"/>
      <c r="H1222" s="6"/>
      <c r="I1222" s="11" t="s">
        <v>12</v>
      </c>
      <c r="J1222" s="12">
        <v>310.73</v>
      </c>
      <c r="K1222" s="11"/>
      <c r="L1222" s="11" t="s">
        <v>2549</v>
      </c>
      <c r="M1222" s="11"/>
      <c r="N1222" s="11"/>
      <c r="O1222" s="12">
        <f t="shared" si="78"/>
        <v>310.73</v>
      </c>
      <c r="P1222" s="12">
        <f t="shared" si="79"/>
        <v>22994.02</v>
      </c>
      <c r="Q1222" s="51">
        <v>0.2</v>
      </c>
      <c r="R1222" s="52">
        <v>0.14699999999999999</v>
      </c>
      <c r="S1222" s="53">
        <f t="shared" si="81"/>
        <v>15691</v>
      </c>
      <c r="T1222" s="12">
        <f t="shared" si="80"/>
        <v>13075.833333333334</v>
      </c>
    </row>
    <row r="1223" spans="3:20" ht="24" x14ac:dyDescent="0.25">
      <c r="C1223" s="11">
        <v>1217</v>
      </c>
      <c r="D1223" s="9" t="s">
        <v>1592</v>
      </c>
      <c r="E1223" s="9" t="s">
        <v>17</v>
      </c>
      <c r="F1223" s="9">
        <v>8</v>
      </c>
      <c r="G1223" s="2"/>
      <c r="H1223" s="6"/>
      <c r="I1223" s="11" t="s">
        <v>12</v>
      </c>
      <c r="J1223" s="12">
        <v>310.73</v>
      </c>
      <c r="K1223" s="11"/>
      <c r="L1223" s="11" t="s">
        <v>2549</v>
      </c>
      <c r="M1223" s="11"/>
      <c r="N1223" s="11"/>
      <c r="O1223" s="12">
        <f t="shared" si="78"/>
        <v>310.73</v>
      </c>
      <c r="P1223" s="12">
        <f t="shared" si="79"/>
        <v>2485.84</v>
      </c>
      <c r="Q1223" s="51">
        <v>0.2</v>
      </c>
      <c r="R1223" s="52">
        <v>0.14699999999999999</v>
      </c>
      <c r="S1223" s="53">
        <f t="shared" si="81"/>
        <v>1696</v>
      </c>
      <c r="T1223" s="12">
        <f t="shared" si="80"/>
        <v>1413.3333333333335</v>
      </c>
    </row>
    <row r="1224" spans="3:20" ht="24" x14ac:dyDescent="0.25">
      <c r="C1224" s="11">
        <v>1218</v>
      </c>
      <c r="D1224" s="9" t="s">
        <v>1593</v>
      </c>
      <c r="E1224" s="9" t="s">
        <v>17</v>
      </c>
      <c r="F1224" s="9">
        <v>90</v>
      </c>
      <c r="G1224" s="2"/>
      <c r="H1224" s="6"/>
      <c r="I1224" s="11" t="s">
        <v>12</v>
      </c>
      <c r="J1224" s="12">
        <v>310.73</v>
      </c>
      <c r="K1224" s="11"/>
      <c r="L1224" s="11" t="s">
        <v>2549</v>
      </c>
      <c r="M1224" s="11"/>
      <c r="N1224" s="11"/>
      <c r="O1224" s="12">
        <f t="shared" ref="O1224:O1287" si="82">J1224</f>
        <v>310.73</v>
      </c>
      <c r="P1224" s="12">
        <f t="shared" ref="P1224:P1287" si="83">O1224*F1224</f>
        <v>27965.7</v>
      </c>
      <c r="Q1224" s="51">
        <v>0.2</v>
      </c>
      <c r="R1224" s="52">
        <v>0.14699999999999999</v>
      </c>
      <c r="S1224" s="53">
        <f t="shared" si="81"/>
        <v>19084</v>
      </c>
      <c r="T1224" s="12">
        <f t="shared" ref="T1224:T1287" si="84">S1224/1.2</f>
        <v>15903.333333333334</v>
      </c>
    </row>
    <row r="1225" spans="3:20" ht="24" x14ac:dyDescent="0.25">
      <c r="C1225" s="11">
        <v>1219</v>
      </c>
      <c r="D1225" s="9" t="s">
        <v>1594</v>
      </c>
      <c r="E1225" s="9" t="s">
        <v>17</v>
      </c>
      <c r="F1225" s="9">
        <v>8</v>
      </c>
      <c r="G1225" s="2"/>
      <c r="H1225" s="6"/>
      <c r="I1225" s="11" t="s">
        <v>12</v>
      </c>
      <c r="J1225" s="12">
        <v>310.73</v>
      </c>
      <c r="K1225" s="11"/>
      <c r="L1225" s="11" t="s">
        <v>2549</v>
      </c>
      <c r="M1225" s="11"/>
      <c r="N1225" s="11"/>
      <c r="O1225" s="12">
        <f t="shared" si="82"/>
        <v>310.73</v>
      </c>
      <c r="P1225" s="12">
        <f t="shared" si="83"/>
        <v>2485.84</v>
      </c>
      <c r="Q1225" s="51">
        <v>0.2</v>
      </c>
      <c r="R1225" s="52">
        <v>0.14699999999999999</v>
      </c>
      <c r="S1225" s="53">
        <f t="shared" si="81"/>
        <v>1696</v>
      </c>
      <c r="T1225" s="12">
        <f t="shared" si="84"/>
        <v>1413.3333333333335</v>
      </c>
    </row>
    <row r="1226" spans="3:20" ht="24" x14ac:dyDescent="0.25">
      <c r="C1226" s="11">
        <v>1220</v>
      </c>
      <c r="D1226" s="9" t="s">
        <v>1595</v>
      </c>
      <c r="E1226" s="9" t="s">
        <v>17</v>
      </c>
      <c r="F1226" s="9">
        <v>6</v>
      </c>
      <c r="G1226" s="2"/>
      <c r="H1226" s="6"/>
      <c r="I1226" s="11" t="s">
        <v>12</v>
      </c>
      <c r="J1226" s="12">
        <v>310.73</v>
      </c>
      <c r="K1226" s="11"/>
      <c r="L1226" s="11" t="s">
        <v>2549</v>
      </c>
      <c r="M1226" s="11"/>
      <c r="N1226" s="11"/>
      <c r="O1226" s="12">
        <f t="shared" si="82"/>
        <v>310.73</v>
      </c>
      <c r="P1226" s="12">
        <f t="shared" si="83"/>
        <v>1864.38</v>
      </c>
      <c r="Q1226" s="51">
        <v>0.2</v>
      </c>
      <c r="R1226" s="52">
        <v>0.14699999999999999</v>
      </c>
      <c r="S1226" s="53">
        <f t="shared" si="81"/>
        <v>1272</v>
      </c>
      <c r="T1226" s="12">
        <f t="shared" si="84"/>
        <v>1060</v>
      </c>
    </row>
    <row r="1227" spans="3:20" ht="24" x14ac:dyDescent="0.25">
      <c r="C1227" s="11">
        <v>1221</v>
      </c>
      <c r="D1227" s="9" t="s">
        <v>1596</v>
      </c>
      <c r="E1227" s="9" t="s">
        <v>17</v>
      </c>
      <c r="F1227" s="9">
        <v>70</v>
      </c>
      <c r="G1227" s="2"/>
      <c r="H1227" s="6"/>
      <c r="I1227" s="11" t="s">
        <v>12</v>
      </c>
      <c r="J1227" s="12">
        <v>64</v>
      </c>
      <c r="K1227" s="11"/>
      <c r="L1227" s="11" t="s">
        <v>2550</v>
      </c>
      <c r="M1227" s="11"/>
      <c r="N1227" s="11"/>
      <c r="O1227" s="12">
        <f t="shared" si="82"/>
        <v>64</v>
      </c>
      <c r="P1227" s="12">
        <f t="shared" si="83"/>
        <v>4480</v>
      </c>
      <c r="Q1227" s="51">
        <v>0.2</v>
      </c>
      <c r="R1227" s="52">
        <v>0.14699999999999999</v>
      </c>
      <c r="S1227" s="53">
        <f t="shared" si="81"/>
        <v>3057</v>
      </c>
      <c r="T1227" s="12">
        <f t="shared" si="84"/>
        <v>2547.5</v>
      </c>
    </row>
    <row r="1228" spans="3:20" ht="24" x14ac:dyDescent="0.25">
      <c r="C1228" s="11">
        <v>1222</v>
      </c>
      <c r="D1228" s="9" t="s">
        <v>1597</v>
      </c>
      <c r="E1228" s="9" t="s">
        <v>17</v>
      </c>
      <c r="F1228" s="9">
        <v>9</v>
      </c>
      <c r="G1228" s="2"/>
      <c r="H1228" s="6"/>
      <c r="I1228" s="11" t="s">
        <v>12</v>
      </c>
      <c r="J1228" s="12">
        <v>64</v>
      </c>
      <c r="K1228" s="11"/>
      <c r="L1228" s="11" t="s">
        <v>2550</v>
      </c>
      <c r="M1228" s="11"/>
      <c r="N1228" s="11"/>
      <c r="O1228" s="12">
        <f t="shared" si="82"/>
        <v>64</v>
      </c>
      <c r="P1228" s="12">
        <f t="shared" si="83"/>
        <v>576</v>
      </c>
      <c r="Q1228" s="51">
        <v>0.2</v>
      </c>
      <c r="R1228" s="52">
        <v>0.14699999999999999</v>
      </c>
      <c r="S1228" s="53">
        <f t="shared" si="81"/>
        <v>393</v>
      </c>
      <c r="T1228" s="12">
        <f t="shared" si="84"/>
        <v>327.5</v>
      </c>
    </row>
    <row r="1229" spans="3:20" x14ac:dyDescent="0.25">
      <c r="C1229" s="11">
        <v>1223</v>
      </c>
      <c r="D1229" s="9" t="s">
        <v>1598</v>
      </c>
      <c r="E1229" s="9" t="s">
        <v>17</v>
      </c>
      <c r="F1229" s="9">
        <v>2</v>
      </c>
      <c r="G1229" s="2"/>
      <c r="H1229" s="6"/>
      <c r="I1229" s="11" t="s">
        <v>12</v>
      </c>
      <c r="J1229" s="12">
        <v>9049</v>
      </c>
      <c r="K1229" s="11"/>
      <c r="L1229" s="11" t="s">
        <v>2551</v>
      </c>
      <c r="M1229" s="11"/>
      <c r="N1229" s="11"/>
      <c r="O1229" s="12">
        <f t="shared" si="82"/>
        <v>9049</v>
      </c>
      <c r="P1229" s="12">
        <f t="shared" si="83"/>
        <v>18098</v>
      </c>
      <c r="Q1229" s="51">
        <v>0.2</v>
      </c>
      <c r="R1229" s="52">
        <v>0.14699999999999999</v>
      </c>
      <c r="S1229" s="53">
        <f t="shared" si="81"/>
        <v>12350</v>
      </c>
      <c r="T1229" s="12">
        <f t="shared" si="84"/>
        <v>10291.666666666668</v>
      </c>
    </row>
    <row r="1230" spans="3:20" ht="36" x14ac:dyDescent="0.25">
      <c r="C1230" s="11">
        <v>1224</v>
      </c>
      <c r="D1230" s="9" t="s">
        <v>1599</v>
      </c>
      <c r="E1230" s="9" t="s">
        <v>17</v>
      </c>
      <c r="F1230" s="9">
        <v>3</v>
      </c>
      <c r="G1230" s="2"/>
      <c r="H1230" s="6"/>
      <c r="I1230" s="11" t="s">
        <v>12</v>
      </c>
      <c r="J1230" s="12">
        <v>10605</v>
      </c>
      <c r="K1230" s="11"/>
      <c r="L1230" s="11" t="s">
        <v>2552</v>
      </c>
      <c r="M1230" s="11"/>
      <c r="N1230" s="11"/>
      <c r="O1230" s="12">
        <f t="shared" si="82"/>
        <v>10605</v>
      </c>
      <c r="P1230" s="12">
        <f t="shared" si="83"/>
        <v>31815</v>
      </c>
      <c r="Q1230" s="51">
        <v>0.2</v>
      </c>
      <c r="R1230" s="52">
        <v>0.14699999999999999</v>
      </c>
      <c r="S1230" s="53">
        <f t="shared" ref="S1230:S1293" si="85">ROUND(P1230*(1-Q1230)*(1-R1230),0)</f>
        <v>21711</v>
      </c>
      <c r="T1230" s="12">
        <f t="shared" si="84"/>
        <v>18092.5</v>
      </c>
    </row>
    <row r="1231" spans="3:20" ht="36" x14ac:dyDescent="0.25">
      <c r="C1231" s="11">
        <v>1225</v>
      </c>
      <c r="D1231" s="9" t="s">
        <v>1600</v>
      </c>
      <c r="E1231" s="9" t="s">
        <v>1106</v>
      </c>
      <c r="F1231" s="9">
        <v>1</v>
      </c>
      <c r="G1231" s="2"/>
      <c r="H1231" s="6"/>
      <c r="I1231" s="11" t="s">
        <v>12</v>
      </c>
      <c r="J1231" s="12">
        <v>10605</v>
      </c>
      <c r="K1231" s="11"/>
      <c r="L1231" s="11" t="s">
        <v>2552</v>
      </c>
      <c r="M1231" s="11"/>
      <c r="N1231" s="11"/>
      <c r="O1231" s="12">
        <f t="shared" si="82"/>
        <v>10605</v>
      </c>
      <c r="P1231" s="12">
        <f t="shared" si="83"/>
        <v>10605</v>
      </c>
      <c r="Q1231" s="51">
        <v>0.2</v>
      </c>
      <c r="R1231" s="52">
        <v>0.14699999999999999</v>
      </c>
      <c r="S1231" s="53">
        <f t="shared" si="85"/>
        <v>7237</v>
      </c>
      <c r="T1231" s="12">
        <f t="shared" si="84"/>
        <v>6030.8333333333339</v>
      </c>
    </row>
    <row r="1232" spans="3:20" x14ac:dyDescent="0.25">
      <c r="C1232" s="11">
        <v>1226</v>
      </c>
      <c r="D1232" s="9" t="s">
        <v>1601</v>
      </c>
      <c r="E1232" s="9" t="s">
        <v>17</v>
      </c>
      <c r="F1232" s="9">
        <v>1</v>
      </c>
      <c r="G1232" s="2"/>
      <c r="H1232" s="6"/>
      <c r="I1232" s="11" t="s">
        <v>12</v>
      </c>
      <c r="J1232" s="12">
        <v>8965</v>
      </c>
      <c r="K1232" s="11"/>
      <c r="L1232" s="11" t="s">
        <v>2553</v>
      </c>
      <c r="M1232" s="11"/>
      <c r="N1232" s="11"/>
      <c r="O1232" s="12">
        <f t="shared" si="82"/>
        <v>8965</v>
      </c>
      <c r="P1232" s="12">
        <f t="shared" si="83"/>
        <v>8965</v>
      </c>
      <c r="Q1232" s="51">
        <v>0.2</v>
      </c>
      <c r="R1232" s="52">
        <v>0.14699999999999999</v>
      </c>
      <c r="S1232" s="53">
        <f t="shared" si="85"/>
        <v>6118</v>
      </c>
      <c r="T1232" s="12">
        <f t="shared" si="84"/>
        <v>5098.3333333333339</v>
      </c>
    </row>
    <row r="1233" spans="3:20" x14ac:dyDescent="0.25">
      <c r="C1233" s="11">
        <v>1227</v>
      </c>
      <c r="D1233" s="9" t="s">
        <v>1602</v>
      </c>
      <c r="E1233" s="9" t="s">
        <v>17</v>
      </c>
      <c r="F1233" s="9">
        <v>1</v>
      </c>
      <c r="G1233" s="2"/>
      <c r="H1233" s="6"/>
      <c r="I1233" s="11" t="s">
        <v>12</v>
      </c>
      <c r="J1233" s="12">
        <v>8965</v>
      </c>
      <c r="K1233" s="11"/>
      <c r="L1233" s="11" t="s">
        <v>2553</v>
      </c>
      <c r="M1233" s="11"/>
      <c r="N1233" s="11"/>
      <c r="O1233" s="12">
        <f t="shared" si="82"/>
        <v>8965</v>
      </c>
      <c r="P1233" s="12">
        <f t="shared" si="83"/>
        <v>8965</v>
      </c>
      <c r="Q1233" s="51">
        <v>0.2</v>
      </c>
      <c r="R1233" s="52">
        <v>0.14699999999999999</v>
      </c>
      <c r="S1233" s="53">
        <f t="shared" si="85"/>
        <v>6118</v>
      </c>
      <c r="T1233" s="12">
        <f t="shared" si="84"/>
        <v>5098.3333333333339</v>
      </c>
    </row>
    <row r="1234" spans="3:20" x14ac:dyDescent="0.25">
      <c r="C1234" s="11">
        <v>1228</v>
      </c>
      <c r="D1234" s="9" t="s">
        <v>1603</v>
      </c>
      <c r="E1234" s="9" t="s">
        <v>17</v>
      </c>
      <c r="F1234" s="9">
        <v>1</v>
      </c>
      <c r="G1234" s="2"/>
      <c r="H1234" s="6"/>
      <c r="I1234" s="11" t="s">
        <v>12</v>
      </c>
      <c r="J1234" s="12">
        <v>8965</v>
      </c>
      <c r="K1234" s="11"/>
      <c r="L1234" s="11" t="s">
        <v>2553</v>
      </c>
      <c r="M1234" s="11"/>
      <c r="N1234" s="11"/>
      <c r="O1234" s="12">
        <f t="shared" si="82"/>
        <v>8965</v>
      </c>
      <c r="P1234" s="12">
        <f t="shared" si="83"/>
        <v>8965</v>
      </c>
      <c r="Q1234" s="51">
        <v>0.2</v>
      </c>
      <c r="R1234" s="52">
        <v>0.14699999999999999</v>
      </c>
      <c r="S1234" s="53">
        <f t="shared" si="85"/>
        <v>6118</v>
      </c>
      <c r="T1234" s="12">
        <f t="shared" si="84"/>
        <v>5098.3333333333339</v>
      </c>
    </row>
    <row r="1235" spans="3:20" x14ac:dyDescent="0.25">
      <c r="C1235" s="11">
        <v>1229</v>
      </c>
      <c r="D1235" s="9" t="s">
        <v>1604</v>
      </c>
      <c r="E1235" s="9" t="s">
        <v>17</v>
      </c>
      <c r="F1235" s="9">
        <v>3</v>
      </c>
      <c r="G1235" s="2"/>
      <c r="H1235" s="6"/>
      <c r="I1235" s="11" t="s">
        <v>12</v>
      </c>
      <c r="J1235" s="12">
        <v>8965</v>
      </c>
      <c r="K1235" s="11"/>
      <c r="L1235" s="11" t="s">
        <v>2553</v>
      </c>
      <c r="M1235" s="11"/>
      <c r="N1235" s="11"/>
      <c r="O1235" s="12">
        <f t="shared" si="82"/>
        <v>8965</v>
      </c>
      <c r="P1235" s="12">
        <f t="shared" si="83"/>
        <v>26895</v>
      </c>
      <c r="Q1235" s="51">
        <v>0.2</v>
      </c>
      <c r="R1235" s="52">
        <v>0.14699999999999999</v>
      </c>
      <c r="S1235" s="53">
        <f t="shared" si="85"/>
        <v>18353</v>
      </c>
      <c r="T1235" s="12">
        <f t="shared" si="84"/>
        <v>15294.166666666668</v>
      </c>
    </row>
    <row r="1236" spans="3:20" x14ac:dyDescent="0.25">
      <c r="C1236" s="11">
        <v>1230</v>
      </c>
      <c r="D1236" s="9" t="s">
        <v>1605</v>
      </c>
      <c r="E1236" s="9" t="s">
        <v>11</v>
      </c>
      <c r="F1236" s="9">
        <v>2</v>
      </c>
      <c r="G1236" s="2"/>
      <c r="H1236" s="6"/>
      <c r="I1236" s="11" t="s">
        <v>12</v>
      </c>
      <c r="J1236" s="12">
        <v>1548</v>
      </c>
      <c r="K1236" s="11"/>
      <c r="L1236" s="11" t="s">
        <v>2555</v>
      </c>
      <c r="M1236" s="11"/>
      <c r="N1236" s="11"/>
      <c r="O1236" s="12">
        <f t="shared" si="82"/>
        <v>1548</v>
      </c>
      <c r="P1236" s="12">
        <f t="shared" si="83"/>
        <v>3096</v>
      </c>
      <c r="Q1236" s="51">
        <v>0.2</v>
      </c>
      <c r="R1236" s="52">
        <v>0.14699999999999999</v>
      </c>
      <c r="S1236" s="53">
        <f t="shared" si="85"/>
        <v>2113</v>
      </c>
      <c r="T1236" s="12">
        <f t="shared" si="84"/>
        <v>1760.8333333333335</v>
      </c>
    </row>
    <row r="1237" spans="3:20" ht="24" x14ac:dyDescent="0.25">
      <c r="C1237" s="11">
        <v>1231</v>
      </c>
      <c r="D1237" s="9" t="s">
        <v>1606</v>
      </c>
      <c r="E1237" s="9" t="s">
        <v>17</v>
      </c>
      <c r="F1237" s="9">
        <v>2</v>
      </c>
      <c r="G1237" s="2"/>
      <c r="H1237" s="6"/>
      <c r="I1237" s="11" t="s">
        <v>12</v>
      </c>
      <c r="J1237" s="12">
        <v>741.6</v>
      </c>
      <c r="K1237" s="11"/>
      <c r="L1237" s="11" t="s">
        <v>2556</v>
      </c>
      <c r="M1237" s="11"/>
      <c r="N1237" s="11"/>
      <c r="O1237" s="12">
        <f t="shared" si="82"/>
        <v>741.6</v>
      </c>
      <c r="P1237" s="12">
        <f t="shared" si="83"/>
        <v>1483.2</v>
      </c>
      <c r="Q1237" s="51">
        <v>0.2</v>
      </c>
      <c r="R1237" s="52">
        <v>0.14699999999999999</v>
      </c>
      <c r="S1237" s="53">
        <f t="shared" si="85"/>
        <v>1012</v>
      </c>
      <c r="T1237" s="12">
        <f t="shared" si="84"/>
        <v>843.33333333333337</v>
      </c>
    </row>
    <row r="1238" spans="3:20" ht="24" x14ac:dyDescent="0.25">
      <c r="C1238" s="11">
        <v>1232</v>
      </c>
      <c r="D1238" s="9" t="s">
        <v>1607</v>
      </c>
      <c r="E1238" s="9" t="s">
        <v>17</v>
      </c>
      <c r="F1238" s="9">
        <v>1</v>
      </c>
      <c r="G1238" s="2"/>
      <c r="H1238" s="6"/>
      <c r="I1238" s="11" t="s">
        <v>12</v>
      </c>
      <c r="J1238" s="12">
        <v>420</v>
      </c>
      <c r="K1238" s="11"/>
      <c r="L1238" s="11" t="s">
        <v>2557</v>
      </c>
      <c r="M1238" s="11"/>
      <c r="N1238" s="11"/>
      <c r="O1238" s="12">
        <f t="shared" si="82"/>
        <v>420</v>
      </c>
      <c r="P1238" s="12">
        <f t="shared" si="83"/>
        <v>420</v>
      </c>
      <c r="Q1238" s="51">
        <v>0.2</v>
      </c>
      <c r="R1238" s="52">
        <v>0.14699999999999999</v>
      </c>
      <c r="S1238" s="53">
        <f t="shared" si="85"/>
        <v>287</v>
      </c>
      <c r="T1238" s="12">
        <f t="shared" si="84"/>
        <v>239.16666666666669</v>
      </c>
    </row>
    <row r="1239" spans="3:20" x14ac:dyDescent="0.25">
      <c r="C1239" s="11">
        <v>1233</v>
      </c>
      <c r="D1239" s="9" t="s">
        <v>1608</v>
      </c>
      <c r="E1239" s="9" t="s">
        <v>17</v>
      </c>
      <c r="F1239" s="9">
        <v>1</v>
      </c>
      <c r="G1239" s="2"/>
      <c r="H1239" s="6"/>
      <c r="I1239" s="11" t="s">
        <v>12</v>
      </c>
      <c r="J1239" s="12">
        <v>1320</v>
      </c>
      <c r="K1239" s="11"/>
      <c r="L1239" s="11" t="s">
        <v>2558</v>
      </c>
      <c r="M1239" s="11"/>
      <c r="N1239" s="11"/>
      <c r="O1239" s="12">
        <f t="shared" si="82"/>
        <v>1320</v>
      </c>
      <c r="P1239" s="12">
        <f t="shared" si="83"/>
        <v>1320</v>
      </c>
      <c r="Q1239" s="51">
        <v>0.2</v>
      </c>
      <c r="R1239" s="52">
        <v>0.14699999999999999</v>
      </c>
      <c r="S1239" s="53">
        <f t="shared" si="85"/>
        <v>901</v>
      </c>
      <c r="T1239" s="12">
        <f t="shared" si="84"/>
        <v>750.83333333333337</v>
      </c>
    </row>
    <row r="1240" spans="3:20" x14ac:dyDescent="0.25">
      <c r="C1240" s="11">
        <v>1234</v>
      </c>
      <c r="D1240" s="9" t="s">
        <v>1609</v>
      </c>
      <c r="E1240" s="9" t="s">
        <v>17</v>
      </c>
      <c r="F1240" s="9">
        <v>1</v>
      </c>
      <c r="G1240" s="2"/>
      <c r="H1240" s="6"/>
      <c r="I1240" s="11" t="s">
        <v>12</v>
      </c>
      <c r="J1240" s="12">
        <v>1320</v>
      </c>
      <c r="K1240" s="11"/>
      <c r="L1240" s="11" t="s">
        <v>2558</v>
      </c>
      <c r="M1240" s="11"/>
      <c r="N1240" s="11"/>
      <c r="O1240" s="12">
        <f t="shared" si="82"/>
        <v>1320</v>
      </c>
      <c r="P1240" s="12">
        <f t="shared" si="83"/>
        <v>1320</v>
      </c>
      <c r="Q1240" s="51">
        <v>0.2</v>
      </c>
      <c r="R1240" s="52">
        <v>0.14699999999999999</v>
      </c>
      <c r="S1240" s="53">
        <f t="shared" si="85"/>
        <v>901</v>
      </c>
      <c r="T1240" s="12">
        <f t="shared" si="84"/>
        <v>750.83333333333337</v>
      </c>
    </row>
    <row r="1241" spans="3:20" x14ac:dyDescent="0.25">
      <c r="C1241" s="11">
        <v>1235</v>
      </c>
      <c r="D1241" s="9" t="s">
        <v>1610</v>
      </c>
      <c r="E1241" s="9" t="s">
        <v>17</v>
      </c>
      <c r="F1241" s="9">
        <v>1</v>
      </c>
      <c r="G1241" s="2"/>
      <c r="H1241" s="6"/>
      <c r="I1241" s="11" t="s">
        <v>12</v>
      </c>
      <c r="J1241" s="12">
        <v>1320</v>
      </c>
      <c r="K1241" s="11"/>
      <c r="L1241" s="11" t="s">
        <v>2558</v>
      </c>
      <c r="M1241" s="11"/>
      <c r="N1241" s="11"/>
      <c r="O1241" s="12">
        <f t="shared" si="82"/>
        <v>1320</v>
      </c>
      <c r="P1241" s="12">
        <f t="shared" si="83"/>
        <v>1320</v>
      </c>
      <c r="Q1241" s="51">
        <v>0.2</v>
      </c>
      <c r="R1241" s="52">
        <v>0.14699999999999999</v>
      </c>
      <c r="S1241" s="53">
        <f t="shared" si="85"/>
        <v>901</v>
      </c>
      <c r="T1241" s="12">
        <f t="shared" si="84"/>
        <v>750.83333333333337</v>
      </c>
    </row>
    <row r="1242" spans="3:20" ht="24" x14ac:dyDescent="0.25">
      <c r="C1242" s="11">
        <v>1236</v>
      </c>
      <c r="D1242" s="9" t="s">
        <v>1611</v>
      </c>
      <c r="E1242" s="9" t="s">
        <v>17</v>
      </c>
      <c r="F1242" s="9">
        <v>2</v>
      </c>
      <c r="G1242" s="2"/>
      <c r="H1242" s="6"/>
      <c r="I1242" s="11" t="s">
        <v>12</v>
      </c>
      <c r="J1242" s="12">
        <v>650</v>
      </c>
      <c r="K1242" s="11"/>
      <c r="L1242" s="11" t="s">
        <v>2559</v>
      </c>
      <c r="M1242" s="11"/>
      <c r="N1242" s="11"/>
      <c r="O1242" s="12">
        <f t="shared" si="82"/>
        <v>650</v>
      </c>
      <c r="P1242" s="12">
        <f t="shared" si="83"/>
        <v>1300</v>
      </c>
      <c r="Q1242" s="51">
        <v>0.2</v>
      </c>
      <c r="R1242" s="52">
        <v>0.14699999999999999</v>
      </c>
      <c r="S1242" s="53">
        <f t="shared" si="85"/>
        <v>887</v>
      </c>
      <c r="T1242" s="12">
        <f t="shared" si="84"/>
        <v>739.16666666666674</v>
      </c>
    </row>
    <row r="1243" spans="3:20" ht="36" x14ac:dyDescent="0.25">
      <c r="C1243" s="11">
        <v>1237</v>
      </c>
      <c r="D1243" s="9" t="s">
        <v>1612</v>
      </c>
      <c r="E1243" s="9" t="s">
        <v>17</v>
      </c>
      <c r="F1243" s="9">
        <v>2</v>
      </c>
      <c r="G1243" s="2"/>
      <c r="H1243" s="6"/>
      <c r="I1243" s="11" t="s">
        <v>12</v>
      </c>
      <c r="J1243" s="12">
        <v>1340</v>
      </c>
      <c r="K1243" s="11"/>
      <c r="L1243" s="11" t="s">
        <v>2560</v>
      </c>
      <c r="M1243" s="11"/>
      <c r="N1243" s="11"/>
      <c r="O1243" s="12">
        <f t="shared" si="82"/>
        <v>1340</v>
      </c>
      <c r="P1243" s="12">
        <f t="shared" si="83"/>
        <v>2680</v>
      </c>
      <c r="Q1243" s="51">
        <v>0.2</v>
      </c>
      <c r="R1243" s="52">
        <v>0.14699999999999999</v>
      </c>
      <c r="S1243" s="53">
        <f t="shared" si="85"/>
        <v>1829</v>
      </c>
      <c r="T1243" s="12">
        <f t="shared" si="84"/>
        <v>1524.1666666666667</v>
      </c>
    </row>
    <row r="1244" spans="3:20" ht="24" x14ac:dyDescent="0.25">
      <c r="C1244" s="11">
        <v>1238</v>
      </c>
      <c r="D1244" s="9" t="s">
        <v>1613</v>
      </c>
      <c r="E1244" s="9" t="s">
        <v>17</v>
      </c>
      <c r="F1244" s="9">
        <v>4</v>
      </c>
      <c r="G1244" s="2"/>
      <c r="H1244" s="6"/>
      <c r="I1244" s="11" t="s">
        <v>12</v>
      </c>
      <c r="J1244" s="12">
        <v>509</v>
      </c>
      <c r="K1244" s="11"/>
      <c r="L1244" s="11" t="s">
        <v>2561</v>
      </c>
      <c r="M1244" s="11"/>
      <c r="N1244" s="11"/>
      <c r="O1244" s="12">
        <f t="shared" si="82"/>
        <v>509</v>
      </c>
      <c r="P1244" s="12">
        <f t="shared" si="83"/>
        <v>2036</v>
      </c>
      <c r="Q1244" s="51">
        <v>0.2</v>
      </c>
      <c r="R1244" s="52">
        <v>0.14699999999999999</v>
      </c>
      <c r="S1244" s="53">
        <f t="shared" si="85"/>
        <v>1389</v>
      </c>
      <c r="T1244" s="12">
        <f t="shared" si="84"/>
        <v>1157.5</v>
      </c>
    </row>
    <row r="1245" spans="3:20" ht="24" x14ac:dyDescent="0.25">
      <c r="C1245" s="11">
        <v>1239</v>
      </c>
      <c r="D1245" s="9" t="s">
        <v>1614</v>
      </c>
      <c r="E1245" s="9" t="s">
        <v>17</v>
      </c>
      <c r="F1245" s="9">
        <v>43</v>
      </c>
      <c r="G1245" s="2"/>
      <c r="H1245" s="6"/>
      <c r="I1245" s="11" t="s">
        <v>12</v>
      </c>
      <c r="J1245" s="12">
        <v>1325</v>
      </c>
      <c r="K1245" s="11"/>
      <c r="L1245" s="11" t="s">
        <v>2562</v>
      </c>
      <c r="M1245" s="11"/>
      <c r="N1245" s="11"/>
      <c r="O1245" s="12">
        <f t="shared" si="82"/>
        <v>1325</v>
      </c>
      <c r="P1245" s="12">
        <f t="shared" si="83"/>
        <v>56975</v>
      </c>
      <c r="Q1245" s="51">
        <v>0.2</v>
      </c>
      <c r="R1245" s="52">
        <v>0.14699999999999999</v>
      </c>
      <c r="S1245" s="53">
        <f t="shared" si="85"/>
        <v>38880</v>
      </c>
      <c r="T1245" s="12">
        <f t="shared" si="84"/>
        <v>32400</v>
      </c>
    </row>
    <row r="1246" spans="3:20" ht="24" x14ac:dyDescent="0.25">
      <c r="C1246" s="11">
        <v>1240</v>
      </c>
      <c r="D1246" s="9" t="s">
        <v>1615</v>
      </c>
      <c r="E1246" s="9" t="s">
        <v>17</v>
      </c>
      <c r="F1246" s="9">
        <v>1</v>
      </c>
      <c r="G1246" s="2"/>
      <c r="H1246" s="6"/>
      <c r="I1246" s="11" t="s">
        <v>12</v>
      </c>
      <c r="J1246" s="12">
        <v>897</v>
      </c>
      <c r="K1246" s="11"/>
      <c r="L1246" s="11" t="s">
        <v>2563</v>
      </c>
      <c r="M1246" s="11"/>
      <c r="N1246" s="11"/>
      <c r="O1246" s="12">
        <f t="shared" si="82"/>
        <v>897</v>
      </c>
      <c r="P1246" s="12">
        <f t="shared" si="83"/>
        <v>897</v>
      </c>
      <c r="Q1246" s="51">
        <v>0.2</v>
      </c>
      <c r="R1246" s="52">
        <v>0.14699999999999999</v>
      </c>
      <c r="S1246" s="53">
        <f t="shared" si="85"/>
        <v>612</v>
      </c>
      <c r="T1246" s="12">
        <f t="shared" si="84"/>
        <v>510</v>
      </c>
    </row>
    <row r="1247" spans="3:20" ht="24" x14ac:dyDescent="0.25">
      <c r="C1247" s="11">
        <v>1241</v>
      </c>
      <c r="D1247" s="9" t="s">
        <v>1616</v>
      </c>
      <c r="E1247" s="9" t="s">
        <v>17</v>
      </c>
      <c r="F1247" s="9">
        <v>2</v>
      </c>
      <c r="G1247" s="2"/>
      <c r="H1247" s="6"/>
      <c r="I1247" s="11" t="s">
        <v>12</v>
      </c>
      <c r="J1247" s="12">
        <v>1926</v>
      </c>
      <c r="K1247" s="11"/>
      <c r="L1247" s="11" t="s">
        <v>2564</v>
      </c>
      <c r="M1247" s="11"/>
      <c r="N1247" s="11"/>
      <c r="O1247" s="12">
        <f t="shared" si="82"/>
        <v>1926</v>
      </c>
      <c r="P1247" s="12">
        <f t="shared" si="83"/>
        <v>3852</v>
      </c>
      <c r="Q1247" s="51">
        <v>0.2</v>
      </c>
      <c r="R1247" s="52">
        <v>0.14699999999999999</v>
      </c>
      <c r="S1247" s="53">
        <f t="shared" si="85"/>
        <v>2629</v>
      </c>
      <c r="T1247" s="12">
        <f t="shared" si="84"/>
        <v>2190.8333333333335</v>
      </c>
    </row>
    <row r="1248" spans="3:20" ht="24" x14ac:dyDescent="0.25">
      <c r="C1248" s="11">
        <v>1242</v>
      </c>
      <c r="D1248" s="9" t="s">
        <v>1617</v>
      </c>
      <c r="E1248" s="9" t="s">
        <v>17</v>
      </c>
      <c r="F1248" s="9">
        <v>4</v>
      </c>
      <c r="G1248" s="2"/>
      <c r="H1248" s="6"/>
      <c r="I1248" s="11" t="s">
        <v>12</v>
      </c>
      <c r="J1248" s="12">
        <v>1926</v>
      </c>
      <c r="K1248" s="11"/>
      <c r="L1248" s="11" t="s">
        <v>2564</v>
      </c>
      <c r="M1248" s="11"/>
      <c r="N1248" s="11"/>
      <c r="O1248" s="12">
        <f t="shared" si="82"/>
        <v>1926</v>
      </c>
      <c r="P1248" s="12">
        <f t="shared" si="83"/>
        <v>7704</v>
      </c>
      <c r="Q1248" s="51">
        <v>0.2</v>
      </c>
      <c r="R1248" s="52">
        <v>0.14699999999999999</v>
      </c>
      <c r="S1248" s="53">
        <f t="shared" si="85"/>
        <v>5257</v>
      </c>
      <c r="T1248" s="12">
        <f t="shared" si="84"/>
        <v>4380.8333333333339</v>
      </c>
    </row>
    <row r="1249" spans="3:20" ht="24" x14ac:dyDescent="0.25">
      <c r="C1249" s="11">
        <v>1243</v>
      </c>
      <c r="D1249" s="9" t="s">
        <v>1618</v>
      </c>
      <c r="E1249" s="9" t="s">
        <v>17</v>
      </c>
      <c r="F1249" s="9">
        <v>2</v>
      </c>
      <c r="G1249" s="2"/>
      <c r="H1249" s="6"/>
      <c r="I1249" s="11" t="s">
        <v>12</v>
      </c>
      <c r="J1249" s="12">
        <v>1926</v>
      </c>
      <c r="K1249" s="11"/>
      <c r="L1249" s="11" t="s">
        <v>2564</v>
      </c>
      <c r="M1249" s="11"/>
      <c r="N1249" s="11"/>
      <c r="O1249" s="12">
        <f t="shared" si="82"/>
        <v>1926</v>
      </c>
      <c r="P1249" s="12">
        <f t="shared" si="83"/>
        <v>3852</v>
      </c>
      <c r="Q1249" s="51">
        <v>0.2</v>
      </c>
      <c r="R1249" s="52">
        <v>0.14699999999999999</v>
      </c>
      <c r="S1249" s="53">
        <f t="shared" si="85"/>
        <v>2629</v>
      </c>
      <c r="T1249" s="12">
        <f t="shared" si="84"/>
        <v>2190.8333333333335</v>
      </c>
    </row>
    <row r="1250" spans="3:20" ht="24" x14ac:dyDescent="0.25">
      <c r="C1250" s="11">
        <v>1244</v>
      </c>
      <c r="D1250" s="9" t="s">
        <v>1619</v>
      </c>
      <c r="E1250" s="9" t="s">
        <v>17</v>
      </c>
      <c r="F1250" s="9">
        <v>1</v>
      </c>
      <c r="G1250" s="2"/>
      <c r="H1250" s="6"/>
      <c r="I1250" s="11" t="s">
        <v>12</v>
      </c>
      <c r="J1250" s="12">
        <v>1273</v>
      </c>
      <c r="K1250" s="11"/>
      <c r="L1250" s="11" t="s">
        <v>2565</v>
      </c>
      <c r="M1250" s="11"/>
      <c r="N1250" s="11"/>
      <c r="O1250" s="12">
        <f t="shared" si="82"/>
        <v>1273</v>
      </c>
      <c r="P1250" s="12">
        <f t="shared" si="83"/>
        <v>1273</v>
      </c>
      <c r="Q1250" s="51">
        <v>0.2</v>
      </c>
      <c r="R1250" s="52">
        <v>0.14699999999999999</v>
      </c>
      <c r="S1250" s="53">
        <f t="shared" si="85"/>
        <v>869</v>
      </c>
      <c r="T1250" s="12">
        <f t="shared" si="84"/>
        <v>724.16666666666674</v>
      </c>
    </row>
    <row r="1251" spans="3:20" ht="24" x14ac:dyDescent="0.25">
      <c r="C1251" s="11">
        <v>1245</v>
      </c>
      <c r="D1251" s="9" t="s">
        <v>1620</v>
      </c>
      <c r="E1251" s="9" t="s">
        <v>17</v>
      </c>
      <c r="F1251" s="9">
        <v>2</v>
      </c>
      <c r="G1251" s="2"/>
      <c r="H1251" s="6"/>
      <c r="I1251" s="11" t="s">
        <v>12</v>
      </c>
      <c r="J1251" s="12">
        <v>1382</v>
      </c>
      <c r="K1251" s="11"/>
      <c r="L1251" s="11" t="s">
        <v>2566</v>
      </c>
      <c r="M1251" s="11"/>
      <c r="N1251" s="11"/>
      <c r="O1251" s="12">
        <f t="shared" si="82"/>
        <v>1382</v>
      </c>
      <c r="P1251" s="12">
        <f t="shared" si="83"/>
        <v>2764</v>
      </c>
      <c r="Q1251" s="51">
        <v>0.2</v>
      </c>
      <c r="R1251" s="52">
        <v>0.14699999999999999</v>
      </c>
      <c r="S1251" s="53">
        <f t="shared" si="85"/>
        <v>1886</v>
      </c>
      <c r="T1251" s="12">
        <f t="shared" si="84"/>
        <v>1571.6666666666667</v>
      </c>
    </row>
    <row r="1252" spans="3:20" ht="24" x14ac:dyDescent="0.25">
      <c r="C1252" s="11">
        <v>1246</v>
      </c>
      <c r="D1252" s="9" t="s">
        <v>1621</v>
      </c>
      <c r="E1252" s="9" t="s">
        <v>17</v>
      </c>
      <c r="F1252" s="9">
        <v>43</v>
      </c>
      <c r="G1252" s="2"/>
      <c r="H1252" s="6"/>
      <c r="I1252" s="11" t="s">
        <v>12</v>
      </c>
      <c r="J1252" s="12">
        <v>1325</v>
      </c>
      <c r="K1252" s="11"/>
      <c r="L1252" s="11" t="s">
        <v>2567</v>
      </c>
      <c r="M1252" s="11"/>
      <c r="N1252" s="11"/>
      <c r="O1252" s="12">
        <f t="shared" si="82"/>
        <v>1325</v>
      </c>
      <c r="P1252" s="12">
        <f t="shared" si="83"/>
        <v>56975</v>
      </c>
      <c r="Q1252" s="51">
        <v>0.2</v>
      </c>
      <c r="R1252" s="52">
        <v>0.14699999999999999</v>
      </c>
      <c r="S1252" s="53">
        <f t="shared" si="85"/>
        <v>38880</v>
      </c>
      <c r="T1252" s="12">
        <f t="shared" si="84"/>
        <v>32400</v>
      </c>
    </row>
    <row r="1253" spans="3:20" ht="24" x14ac:dyDescent="0.25">
      <c r="C1253" s="11">
        <v>1247</v>
      </c>
      <c r="D1253" s="9" t="s">
        <v>1622</v>
      </c>
      <c r="E1253" s="9" t="s">
        <v>17</v>
      </c>
      <c r="F1253" s="9">
        <v>11</v>
      </c>
      <c r="G1253" s="2"/>
      <c r="H1253" s="6"/>
      <c r="I1253" s="11" t="s">
        <v>12</v>
      </c>
      <c r="J1253" s="12">
        <v>1325</v>
      </c>
      <c r="K1253" s="11"/>
      <c r="L1253" s="11" t="s">
        <v>2567</v>
      </c>
      <c r="M1253" s="11"/>
      <c r="N1253" s="11"/>
      <c r="O1253" s="12">
        <f t="shared" si="82"/>
        <v>1325</v>
      </c>
      <c r="P1253" s="12">
        <f t="shared" si="83"/>
        <v>14575</v>
      </c>
      <c r="Q1253" s="51">
        <v>0.2</v>
      </c>
      <c r="R1253" s="52">
        <v>0.14699999999999999</v>
      </c>
      <c r="S1253" s="53">
        <f t="shared" si="85"/>
        <v>9946</v>
      </c>
      <c r="T1253" s="12">
        <f t="shared" si="84"/>
        <v>8288.3333333333339</v>
      </c>
    </row>
    <row r="1254" spans="3:20" ht="24" x14ac:dyDescent="0.25">
      <c r="C1254" s="11">
        <v>1248</v>
      </c>
      <c r="D1254" s="9" t="s">
        <v>1623</v>
      </c>
      <c r="E1254" s="9" t="s">
        <v>17</v>
      </c>
      <c r="F1254" s="9">
        <v>2</v>
      </c>
      <c r="G1254" s="2"/>
      <c r="H1254" s="6"/>
      <c r="I1254" s="11" t="s">
        <v>12</v>
      </c>
      <c r="J1254" s="12">
        <v>1325</v>
      </c>
      <c r="K1254" s="11"/>
      <c r="L1254" s="11" t="s">
        <v>2567</v>
      </c>
      <c r="M1254" s="11"/>
      <c r="N1254" s="11"/>
      <c r="O1254" s="12">
        <f t="shared" si="82"/>
        <v>1325</v>
      </c>
      <c r="P1254" s="12">
        <f t="shared" si="83"/>
        <v>2650</v>
      </c>
      <c r="Q1254" s="51">
        <v>0.2</v>
      </c>
      <c r="R1254" s="52">
        <v>0.14699999999999999</v>
      </c>
      <c r="S1254" s="53">
        <f t="shared" si="85"/>
        <v>1808</v>
      </c>
      <c r="T1254" s="12">
        <f t="shared" si="84"/>
        <v>1506.6666666666667</v>
      </c>
    </row>
    <row r="1255" spans="3:20" ht="24" x14ac:dyDescent="0.25">
      <c r="C1255" s="11">
        <v>1249</v>
      </c>
      <c r="D1255" s="9" t="s">
        <v>1624</v>
      </c>
      <c r="E1255" s="9" t="s">
        <v>17</v>
      </c>
      <c r="F1255" s="9">
        <v>2</v>
      </c>
      <c r="G1255" s="2"/>
      <c r="H1255" s="6"/>
      <c r="I1255" s="11" t="s">
        <v>12</v>
      </c>
      <c r="J1255" s="12">
        <v>1325</v>
      </c>
      <c r="K1255" s="11"/>
      <c r="L1255" s="11" t="s">
        <v>2567</v>
      </c>
      <c r="M1255" s="11"/>
      <c r="N1255" s="11"/>
      <c r="O1255" s="12">
        <f t="shared" si="82"/>
        <v>1325</v>
      </c>
      <c r="P1255" s="12">
        <f t="shared" si="83"/>
        <v>2650</v>
      </c>
      <c r="Q1255" s="51">
        <v>0.2</v>
      </c>
      <c r="R1255" s="52">
        <v>0.14699999999999999</v>
      </c>
      <c r="S1255" s="53">
        <f t="shared" si="85"/>
        <v>1808</v>
      </c>
      <c r="T1255" s="12">
        <f t="shared" si="84"/>
        <v>1506.6666666666667</v>
      </c>
    </row>
    <row r="1256" spans="3:20" ht="24" x14ac:dyDescent="0.25">
      <c r="C1256" s="11">
        <v>1250</v>
      </c>
      <c r="D1256" s="9" t="s">
        <v>1625</v>
      </c>
      <c r="E1256" s="9" t="s">
        <v>17</v>
      </c>
      <c r="F1256" s="9">
        <v>4</v>
      </c>
      <c r="G1256" s="2"/>
      <c r="H1256" s="6"/>
      <c r="I1256" s="11" t="s">
        <v>12</v>
      </c>
      <c r="J1256" s="12">
        <v>1325</v>
      </c>
      <c r="K1256" s="11"/>
      <c r="L1256" s="11" t="s">
        <v>2567</v>
      </c>
      <c r="M1256" s="11"/>
      <c r="N1256" s="11"/>
      <c r="O1256" s="12">
        <f t="shared" si="82"/>
        <v>1325</v>
      </c>
      <c r="P1256" s="12">
        <f t="shared" si="83"/>
        <v>5300</v>
      </c>
      <c r="Q1256" s="51">
        <v>0.2</v>
      </c>
      <c r="R1256" s="52">
        <v>0.14699999999999999</v>
      </c>
      <c r="S1256" s="53">
        <f t="shared" si="85"/>
        <v>3617</v>
      </c>
      <c r="T1256" s="12">
        <f t="shared" si="84"/>
        <v>3014.166666666667</v>
      </c>
    </row>
    <row r="1257" spans="3:20" ht="24" x14ac:dyDescent="0.25">
      <c r="C1257" s="11">
        <v>1251</v>
      </c>
      <c r="D1257" s="9" t="s">
        <v>1626</v>
      </c>
      <c r="E1257" s="9" t="s">
        <v>17</v>
      </c>
      <c r="F1257" s="9">
        <v>15</v>
      </c>
      <c r="G1257" s="2"/>
      <c r="H1257" s="6"/>
      <c r="I1257" s="11" t="s">
        <v>12</v>
      </c>
      <c r="J1257" s="12">
        <v>1325</v>
      </c>
      <c r="K1257" s="11"/>
      <c r="L1257" s="11" t="s">
        <v>2567</v>
      </c>
      <c r="M1257" s="11"/>
      <c r="N1257" s="11"/>
      <c r="O1257" s="12">
        <f t="shared" si="82"/>
        <v>1325</v>
      </c>
      <c r="P1257" s="12">
        <f t="shared" si="83"/>
        <v>19875</v>
      </c>
      <c r="Q1257" s="51">
        <v>0.2</v>
      </c>
      <c r="R1257" s="52">
        <v>0.14699999999999999</v>
      </c>
      <c r="S1257" s="53">
        <f t="shared" si="85"/>
        <v>13563</v>
      </c>
      <c r="T1257" s="12">
        <f t="shared" si="84"/>
        <v>11302.5</v>
      </c>
    </row>
    <row r="1258" spans="3:20" ht="24" x14ac:dyDescent="0.25">
      <c r="C1258" s="11">
        <v>1252</v>
      </c>
      <c r="D1258" s="9" t="s">
        <v>1627</v>
      </c>
      <c r="E1258" s="9" t="s">
        <v>17</v>
      </c>
      <c r="F1258" s="9">
        <v>2</v>
      </c>
      <c r="G1258" s="2"/>
      <c r="H1258" s="6"/>
      <c r="I1258" s="11" t="s">
        <v>12</v>
      </c>
      <c r="J1258" s="12">
        <v>1325</v>
      </c>
      <c r="K1258" s="11"/>
      <c r="L1258" s="11" t="s">
        <v>2567</v>
      </c>
      <c r="M1258" s="11"/>
      <c r="N1258" s="11"/>
      <c r="O1258" s="12">
        <f t="shared" si="82"/>
        <v>1325</v>
      </c>
      <c r="P1258" s="12">
        <f t="shared" si="83"/>
        <v>2650</v>
      </c>
      <c r="Q1258" s="51">
        <v>0.2</v>
      </c>
      <c r="R1258" s="52">
        <v>0.14699999999999999</v>
      </c>
      <c r="S1258" s="53">
        <f t="shared" si="85"/>
        <v>1808</v>
      </c>
      <c r="T1258" s="12">
        <f t="shared" si="84"/>
        <v>1506.6666666666667</v>
      </c>
    </row>
    <row r="1259" spans="3:20" ht="24" x14ac:dyDescent="0.25">
      <c r="C1259" s="11">
        <v>1253</v>
      </c>
      <c r="D1259" s="9" t="s">
        <v>1628</v>
      </c>
      <c r="E1259" s="9" t="s">
        <v>17</v>
      </c>
      <c r="F1259" s="9">
        <v>2</v>
      </c>
      <c r="G1259" s="2"/>
      <c r="H1259" s="6"/>
      <c r="I1259" s="11" t="s">
        <v>12</v>
      </c>
      <c r="J1259" s="12">
        <v>6411.69</v>
      </c>
      <c r="K1259" s="11"/>
      <c r="L1259" s="11" t="s">
        <v>2568</v>
      </c>
      <c r="M1259" s="11"/>
      <c r="N1259" s="11"/>
      <c r="O1259" s="12">
        <f t="shared" si="82"/>
        <v>6411.69</v>
      </c>
      <c r="P1259" s="12">
        <f t="shared" si="83"/>
        <v>12823.38</v>
      </c>
      <c r="Q1259" s="51">
        <v>0.2</v>
      </c>
      <c r="R1259" s="52">
        <v>0.14699999999999999</v>
      </c>
      <c r="S1259" s="53">
        <f t="shared" si="85"/>
        <v>8751</v>
      </c>
      <c r="T1259" s="12">
        <f t="shared" si="84"/>
        <v>7292.5</v>
      </c>
    </row>
    <row r="1260" spans="3:20" x14ac:dyDescent="0.25">
      <c r="C1260" s="11">
        <v>1254</v>
      </c>
      <c r="D1260" s="9" t="s">
        <v>1629</v>
      </c>
      <c r="E1260" s="9" t="s">
        <v>17</v>
      </c>
      <c r="F1260" s="9">
        <v>2</v>
      </c>
      <c r="G1260" s="2"/>
      <c r="H1260" s="6"/>
      <c r="I1260" s="11" t="s">
        <v>12</v>
      </c>
      <c r="J1260" s="12">
        <v>6411.69</v>
      </c>
      <c r="K1260" s="11"/>
      <c r="L1260" s="11" t="s">
        <v>2568</v>
      </c>
      <c r="M1260" s="11"/>
      <c r="N1260" s="11"/>
      <c r="O1260" s="12">
        <f t="shared" si="82"/>
        <v>6411.69</v>
      </c>
      <c r="P1260" s="12">
        <f t="shared" si="83"/>
        <v>12823.38</v>
      </c>
      <c r="Q1260" s="51">
        <v>0.2</v>
      </c>
      <c r="R1260" s="52">
        <v>0.14699999999999999</v>
      </c>
      <c r="S1260" s="53">
        <f t="shared" si="85"/>
        <v>8751</v>
      </c>
      <c r="T1260" s="12">
        <f t="shared" si="84"/>
        <v>7292.5</v>
      </c>
    </row>
    <row r="1261" spans="3:20" x14ac:dyDescent="0.25">
      <c r="C1261" s="11">
        <v>1255</v>
      </c>
      <c r="D1261" s="9" t="s">
        <v>1630</v>
      </c>
      <c r="E1261" s="9" t="s">
        <v>17</v>
      </c>
      <c r="F1261" s="9">
        <v>2</v>
      </c>
      <c r="G1261" s="2"/>
      <c r="H1261" s="6"/>
      <c r="I1261" s="11" t="s">
        <v>12</v>
      </c>
      <c r="J1261" s="12">
        <v>6411.69</v>
      </c>
      <c r="K1261" s="11"/>
      <c r="L1261" s="11" t="s">
        <v>2568</v>
      </c>
      <c r="M1261" s="11"/>
      <c r="N1261" s="11"/>
      <c r="O1261" s="12">
        <f t="shared" si="82"/>
        <v>6411.69</v>
      </c>
      <c r="P1261" s="12">
        <f t="shared" si="83"/>
        <v>12823.38</v>
      </c>
      <c r="Q1261" s="51">
        <v>0.2</v>
      </c>
      <c r="R1261" s="52">
        <v>0.14699999999999999</v>
      </c>
      <c r="S1261" s="53">
        <f t="shared" si="85"/>
        <v>8751</v>
      </c>
      <c r="T1261" s="12">
        <f t="shared" si="84"/>
        <v>7292.5</v>
      </c>
    </row>
    <row r="1262" spans="3:20" x14ac:dyDescent="0.25">
      <c r="C1262" s="11">
        <v>1256</v>
      </c>
      <c r="D1262" s="9" t="s">
        <v>1631</v>
      </c>
      <c r="E1262" s="9" t="s">
        <v>17</v>
      </c>
      <c r="F1262" s="9">
        <v>2</v>
      </c>
      <c r="G1262" s="2"/>
      <c r="H1262" s="6"/>
      <c r="I1262" s="11" t="s">
        <v>12</v>
      </c>
      <c r="J1262" s="12">
        <v>6411.69</v>
      </c>
      <c r="K1262" s="11"/>
      <c r="L1262" s="11" t="s">
        <v>2568</v>
      </c>
      <c r="M1262" s="11"/>
      <c r="N1262" s="11"/>
      <c r="O1262" s="12">
        <f t="shared" si="82"/>
        <v>6411.69</v>
      </c>
      <c r="P1262" s="12">
        <f t="shared" si="83"/>
        <v>12823.38</v>
      </c>
      <c r="Q1262" s="51">
        <v>0.2</v>
      </c>
      <c r="R1262" s="52">
        <v>0.14699999999999999</v>
      </c>
      <c r="S1262" s="53">
        <f t="shared" si="85"/>
        <v>8751</v>
      </c>
      <c r="T1262" s="12">
        <f t="shared" si="84"/>
        <v>7292.5</v>
      </c>
    </row>
    <row r="1263" spans="3:20" x14ac:dyDescent="0.25">
      <c r="C1263" s="11">
        <v>1257</v>
      </c>
      <c r="D1263" s="9" t="s">
        <v>1632</v>
      </c>
      <c r="E1263" s="9" t="s">
        <v>17</v>
      </c>
      <c r="F1263" s="9">
        <v>2</v>
      </c>
      <c r="G1263" s="2"/>
      <c r="H1263" s="6"/>
      <c r="I1263" s="11" t="s">
        <v>12</v>
      </c>
      <c r="J1263" s="12">
        <v>6411.69</v>
      </c>
      <c r="K1263" s="11"/>
      <c r="L1263" s="11" t="s">
        <v>2568</v>
      </c>
      <c r="M1263" s="11"/>
      <c r="N1263" s="11"/>
      <c r="O1263" s="12">
        <f t="shared" si="82"/>
        <v>6411.69</v>
      </c>
      <c r="P1263" s="12">
        <f t="shared" si="83"/>
        <v>12823.38</v>
      </c>
      <c r="Q1263" s="51">
        <v>0.2</v>
      </c>
      <c r="R1263" s="52">
        <v>0.14699999999999999</v>
      </c>
      <c r="S1263" s="53">
        <f t="shared" si="85"/>
        <v>8751</v>
      </c>
      <c r="T1263" s="12">
        <f t="shared" si="84"/>
        <v>7292.5</v>
      </c>
    </row>
    <row r="1264" spans="3:20" x14ac:dyDescent="0.25">
      <c r="C1264" s="11">
        <v>1258</v>
      </c>
      <c r="D1264" s="9" t="s">
        <v>1633</v>
      </c>
      <c r="E1264" s="9" t="s">
        <v>17</v>
      </c>
      <c r="F1264" s="9">
        <v>2</v>
      </c>
      <c r="G1264" s="2"/>
      <c r="H1264" s="6"/>
      <c r="I1264" s="11" t="s">
        <v>12</v>
      </c>
      <c r="J1264" s="12">
        <v>6411.69</v>
      </c>
      <c r="K1264" s="11"/>
      <c r="L1264" s="11" t="s">
        <v>2568</v>
      </c>
      <c r="M1264" s="11"/>
      <c r="N1264" s="11"/>
      <c r="O1264" s="12">
        <f t="shared" si="82"/>
        <v>6411.69</v>
      </c>
      <c r="P1264" s="12">
        <f t="shared" si="83"/>
        <v>12823.38</v>
      </c>
      <c r="Q1264" s="51">
        <v>0.2</v>
      </c>
      <c r="R1264" s="52">
        <v>0.14699999999999999</v>
      </c>
      <c r="S1264" s="53">
        <f t="shared" si="85"/>
        <v>8751</v>
      </c>
      <c r="T1264" s="12">
        <f t="shared" si="84"/>
        <v>7292.5</v>
      </c>
    </row>
    <row r="1265" spans="3:20" x14ac:dyDescent="0.25">
      <c r="C1265" s="11">
        <v>1259</v>
      </c>
      <c r="D1265" s="9" t="s">
        <v>1634</v>
      </c>
      <c r="E1265" s="9" t="s">
        <v>17</v>
      </c>
      <c r="F1265" s="9">
        <v>6</v>
      </c>
      <c r="G1265" s="2"/>
      <c r="H1265" s="6"/>
      <c r="I1265" s="11" t="s">
        <v>12</v>
      </c>
      <c r="J1265" s="12">
        <v>6411.69</v>
      </c>
      <c r="K1265" s="11"/>
      <c r="L1265" s="11" t="s">
        <v>2568</v>
      </c>
      <c r="M1265" s="11"/>
      <c r="N1265" s="11"/>
      <c r="O1265" s="12">
        <f t="shared" si="82"/>
        <v>6411.69</v>
      </c>
      <c r="P1265" s="12">
        <f t="shared" si="83"/>
        <v>38470.14</v>
      </c>
      <c r="Q1265" s="51">
        <v>0.2</v>
      </c>
      <c r="R1265" s="52">
        <v>0.14699999999999999</v>
      </c>
      <c r="S1265" s="53">
        <f t="shared" si="85"/>
        <v>26252</v>
      </c>
      <c r="T1265" s="12">
        <f t="shared" si="84"/>
        <v>21876.666666666668</v>
      </c>
    </row>
    <row r="1266" spans="3:20" x14ac:dyDescent="0.25">
      <c r="C1266" s="11">
        <v>1260</v>
      </c>
      <c r="D1266" s="9" t="s">
        <v>1635</v>
      </c>
      <c r="E1266" s="9" t="s">
        <v>17</v>
      </c>
      <c r="F1266" s="9">
        <v>14</v>
      </c>
      <c r="G1266" s="2"/>
      <c r="H1266" s="6"/>
      <c r="I1266" s="11" t="s">
        <v>12</v>
      </c>
      <c r="J1266" s="12">
        <v>6411.69</v>
      </c>
      <c r="K1266" s="11"/>
      <c r="L1266" s="11" t="s">
        <v>2568</v>
      </c>
      <c r="M1266" s="11"/>
      <c r="N1266" s="11"/>
      <c r="O1266" s="12">
        <f t="shared" si="82"/>
        <v>6411.69</v>
      </c>
      <c r="P1266" s="12">
        <f t="shared" si="83"/>
        <v>89763.659999999989</v>
      </c>
      <c r="Q1266" s="51">
        <v>0.2</v>
      </c>
      <c r="R1266" s="52">
        <v>0.14699999999999999</v>
      </c>
      <c r="S1266" s="53">
        <f t="shared" si="85"/>
        <v>61255</v>
      </c>
      <c r="T1266" s="12">
        <f t="shared" si="84"/>
        <v>51045.833333333336</v>
      </c>
    </row>
    <row r="1267" spans="3:20" x14ac:dyDescent="0.25">
      <c r="C1267" s="11">
        <v>1261</v>
      </c>
      <c r="D1267" s="9" t="s">
        <v>1636</v>
      </c>
      <c r="E1267" s="9" t="s">
        <v>17</v>
      </c>
      <c r="F1267" s="9">
        <v>7</v>
      </c>
      <c r="G1267" s="2"/>
      <c r="H1267" s="6"/>
      <c r="I1267" s="11" t="s">
        <v>12</v>
      </c>
      <c r="J1267" s="12">
        <v>6411.69</v>
      </c>
      <c r="K1267" s="11"/>
      <c r="L1267" s="11" t="s">
        <v>2568</v>
      </c>
      <c r="M1267" s="11"/>
      <c r="N1267" s="11"/>
      <c r="O1267" s="12">
        <f t="shared" si="82"/>
        <v>6411.69</v>
      </c>
      <c r="P1267" s="12">
        <f t="shared" si="83"/>
        <v>44881.829999999994</v>
      </c>
      <c r="Q1267" s="51">
        <v>0.2</v>
      </c>
      <c r="R1267" s="52">
        <v>0.14699999999999999</v>
      </c>
      <c r="S1267" s="53">
        <f t="shared" si="85"/>
        <v>30627</v>
      </c>
      <c r="T1267" s="12">
        <f t="shared" si="84"/>
        <v>25522.5</v>
      </c>
    </row>
    <row r="1268" spans="3:20" x14ac:dyDescent="0.25">
      <c r="C1268" s="11">
        <v>1262</v>
      </c>
      <c r="D1268" s="9" t="s">
        <v>1637</v>
      </c>
      <c r="E1268" s="9" t="s">
        <v>17</v>
      </c>
      <c r="F1268" s="9">
        <v>17</v>
      </c>
      <c r="G1268" s="2"/>
      <c r="H1268" s="6"/>
      <c r="I1268" s="11" t="s">
        <v>12</v>
      </c>
      <c r="J1268" s="12">
        <v>6411.69</v>
      </c>
      <c r="K1268" s="11"/>
      <c r="L1268" s="11" t="s">
        <v>2568</v>
      </c>
      <c r="M1268" s="11"/>
      <c r="N1268" s="11"/>
      <c r="O1268" s="12">
        <f t="shared" si="82"/>
        <v>6411.69</v>
      </c>
      <c r="P1268" s="12">
        <f t="shared" si="83"/>
        <v>108998.73</v>
      </c>
      <c r="Q1268" s="51">
        <v>0.2</v>
      </c>
      <c r="R1268" s="52">
        <v>0.14699999999999999</v>
      </c>
      <c r="S1268" s="53">
        <f t="shared" si="85"/>
        <v>74381</v>
      </c>
      <c r="T1268" s="12">
        <f t="shared" si="84"/>
        <v>61984.166666666672</v>
      </c>
    </row>
    <row r="1269" spans="3:20" x14ac:dyDescent="0.25">
      <c r="C1269" s="11">
        <v>1263</v>
      </c>
      <c r="D1269" s="9" t="s">
        <v>1638</v>
      </c>
      <c r="E1269" s="9" t="s">
        <v>17</v>
      </c>
      <c r="F1269" s="9">
        <v>4</v>
      </c>
      <c r="G1269" s="2"/>
      <c r="H1269" s="6"/>
      <c r="I1269" s="11" t="s">
        <v>12</v>
      </c>
      <c r="J1269" s="12">
        <v>6411.69</v>
      </c>
      <c r="K1269" s="11"/>
      <c r="L1269" s="11" t="s">
        <v>2568</v>
      </c>
      <c r="M1269" s="11"/>
      <c r="N1269" s="11"/>
      <c r="O1269" s="12">
        <f t="shared" si="82"/>
        <v>6411.69</v>
      </c>
      <c r="P1269" s="12">
        <f t="shared" si="83"/>
        <v>25646.76</v>
      </c>
      <c r="Q1269" s="51">
        <v>0.2</v>
      </c>
      <c r="R1269" s="52">
        <v>0.14699999999999999</v>
      </c>
      <c r="S1269" s="53">
        <f t="shared" si="85"/>
        <v>17501</v>
      </c>
      <c r="T1269" s="12">
        <f t="shared" si="84"/>
        <v>14584.166666666668</v>
      </c>
    </row>
    <row r="1270" spans="3:20" ht="24" x14ac:dyDescent="0.25">
      <c r="C1270" s="11">
        <v>1264</v>
      </c>
      <c r="D1270" s="9" t="s">
        <v>1639</v>
      </c>
      <c r="E1270" s="9" t="s">
        <v>17</v>
      </c>
      <c r="F1270" s="9">
        <v>3</v>
      </c>
      <c r="G1270" s="2"/>
      <c r="H1270" s="6"/>
      <c r="I1270" s="11" t="s">
        <v>12</v>
      </c>
      <c r="J1270" s="12">
        <v>6411.69</v>
      </c>
      <c r="K1270" s="11"/>
      <c r="L1270" s="11" t="s">
        <v>2568</v>
      </c>
      <c r="M1270" s="11"/>
      <c r="N1270" s="11"/>
      <c r="O1270" s="12">
        <f t="shared" si="82"/>
        <v>6411.69</v>
      </c>
      <c r="P1270" s="12">
        <f t="shared" si="83"/>
        <v>19235.07</v>
      </c>
      <c r="Q1270" s="51">
        <v>0.2</v>
      </c>
      <c r="R1270" s="52">
        <v>0.14699999999999999</v>
      </c>
      <c r="S1270" s="53">
        <f t="shared" si="85"/>
        <v>13126</v>
      </c>
      <c r="T1270" s="12">
        <f t="shared" si="84"/>
        <v>10938.333333333334</v>
      </c>
    </row>
    <row r="1271" spans="3:20" ht="24" x14ac:dyDescent="0.25">
      <c r="C1271" s="11">
        <v>1265</v>
      </c>
      <c r="D1271" s="9" t="s">
        <v>1640</v>
      </c>
      <c r="E1271" s="9" t="s">
        <v>17</v>
      </c>
      <c r="F1271" s="9">
        <v>1</v>
      </c>
      <c r="G1271" s="2"/>
      <c r="H1271" s="6"/>
      <c r="I1271" s="11" t="s">
        <v>12</v>
      </c>
      <c r="J1271" s="12">
        <v>548</v>
      </c>
      <c r="K1271" s="11"/>
      <c r="L1271" s="11" t="s">
        <v>2569</v>
      </c>
      <c r="M1271" s="11"/>
      <c r="N1271" s="11"/>
      <c r="O1271" s="12">
        <f t="shared" si="82"/>
        <v>548</v>
      </c>
      <c r="P1271" s="12">
        <f t="shared" si="83"/>
        <v>548</v>
      </c>
      <c r="Q1271" s="51">
        <v>0.2</v>
      </c>
      <c r="R1271" s="52">
        <v>0.14699999999999999</v>
      </c>
      <c r="S1271" s="53">
        <f t="shared" si="85"/>
        <v>374</v>
      </c>
      <c r="T1271" s="12">
        <f t="shared" si="84"/>
        <v>311.66666666666669</v>
      </c>
    </row>
    <row r="1272" spans="3:20" ht="24" x14ac:dyDescent="0.25">
      <c r="C1272" s="11">
        <v>1266</v>
      </c>
      <c r="D1272" s="9" t="s">
        <v>1641</v>
      </c>
      <c r="E1272" s="9" t="s">
        <v>11</v>
      </c>
      <c r="F1272" s="9">
        <v>9</v>
      </c>
      <c r="G1272" s="2"/>
      <c r="H1272" s="6"/>
      <c r="I1272" s="11" t="s">
        <v>12</v>
      </c>
      <c r="J1272" s="12">
        <v>548</v>
      </c>
      <c r="K1272" s="11"/>
      <c r="L1272" s="11" t="s">
        <v>2569</v>
      </c>
      <c r="M1272" s="11"/>
      <c r="N1272" s="11"/>
      <c r="O1272" s="12">
        <f t="shared" si="82"/>
        <v>548</v>
      </c>
      <c r="P1272" s="12">
        <f t="shared" si="83"/>
        <v>4932</v>
      </c>
      <c r="Q1272" s="51">
        <v>0.2</v>
      </c>
      <c r="R1272" s="52">
        <v>0.14699999999999999</v>
      </c>
      <c r="S1272" s="53">
        <f t="shared" si="85"/>
        <v>3366</v>
      </c>
      <c r="T1272" s="12">
        <f t="shared" si="84"/>
        <v>2805</v>
      </c>
    </row>
    <row r="1273" spans="3:20" ht="24" x14ac:dyDescent="0.25">
      <c r="C1273" s="11">
        <v>1267</v>
      </c>
      <c r="D1273" s="9" t="s">
        <v>1642</v>
      </c>
      <c r="E1273" s="9" t="s">
        <v>17</v>
      </c>
      <c r="F1273" s="9">
        <v>1</v>
      </c>
      <c r="G1273" s="2"/>
      <c r="H1273" s="6"/>
      <c r="I1273" s="11" t="s">
        <v>12</v>
      </c>
      <c r="J1273" s="12">
        <v>548</v>
      </c>
      <c r="K1273" s="11"/>
      <c r="L1273" s="11" t="s">
        <v>2569</v>
      </c>
      <c r="M1273" s="11"/>
      <c r="N1273" s="11"/>
      <c r="O1273" s="12">
        <f t="shared" si="82"/>
        <v>548</v>
      </c>
      <c r="P1273" s="12">
        <f t="shared" si="83"/>
        <v>548</v>
      </c>
      <c r="Q1273" s="51">
        <v>0.2</v>
      </c>
      <c r="R1273" s="52">
        <v>0.14699999999999999</v>
      </c>
      <c r="S1273" s="53">
        <f t="shared" si="85"/>
        <v>374</v>
      </c>
      <c r="T1273" s="12">
        <f t="shared" si="84"/>
        <v>311.66666666666669</v>
      </c>
    </row>
    <row r="1274" spans="3:20" ht="24" x14ac:dyDescent="0.25">
      <c r="C1274" s="11">
        <v>1268</v>
      </c>
      <c r="D1274" s="9" t="s">
        <v>1643</v>
      </c>
      <c r="E1274" s="9" t="s">
        <v>11</v>
      </c>
      <c r="F1274" s="9">
        <v>4</v>
      </c>
      <c r="G1274" s="2"/>
      <c r="H1274" s="6"/>
      <c r="I1274" s="11" t="s">
        <v>12</v>
      </c>
      <c r="J1274" s="12">
        <v>548</v>
      </c>
      <c r="K1274" s="11"/>
      <c r="L1274" s="11" t="s">
        <v>2569</v>
      </c>
      <c r="M1274" s="11"/>
      <c r="N1274" s="11"/>
      <c r="O1274" s="12">
        <f t="shared" si="82"/>
        <v>548</v>
      </c>
      <c r="P1274" s="12">
        <f t="shared" si="83"/>
        <v>2192</v>
      </c>
      <c r="Q1274" s="51">
        <v>0.2</v>
      </c>
      <c r="R1274" s="52">
        <v>0.14699999999999999</v>
      </c>
      <c r="S1274" s="53">
        <f t="shared" si="85"/>
        <v>1496</v>
      </c>
      <c r="T1274" s="12">
        <f t="shared" si="84"/>
        <v>1246.6666666666667</v>
      </c>
    </row>
    <row r="1275" spans="3:20" ht="24" x14ac:dyDescent="0.25">
      <c r="C1275" s="11">
        <v>1269</v>
      </c>
      <c r="D1275" s="9" t="s">
        <v>1644</v>
      </c>
      <c r="E1275" s="9" t="s">
        <v>17</v>
      </c>
      <c r="F1275" s="9">
        <v>1</v>
      </c>
      <c r="G1275" s="2"/>
      <c r="H1275" s="6"/>
      <c r="I1275" s="11" t="s">
        <v>12</v>
      </c>
      <c r="J1275" s="12">
        <v>548</v>
      </c>
      <c r="K1275" s="11"/>
      <c r="L1275" s="11" t="s">
        <v>2569</v>
      </c>
      <c r="M1275" s="11"/>
      <c r="N1275" s="11"/>
      <c r="O1275" s="12">
        <f t="shared" si="82"/>
        <v>548</v>
      </c>
      <c r="P1275" s="12">
        <f t="shared" si="83"/>
        <v>548</v>
      </c>
      <c r="Q1275" s="51">
        <v>0.2</v>
      </c>
      <c r="R1275" s="52">
        <v>0.14699999999999999</v>
      </c>
      <c r="S1275" s="53">
        <f t="shared" si="85"/>
        <v>374</v>
      </c>
      <c r="T1275" s="12">
        <f t="shared" si="84"/>
        <v>311.66666666666669</v>
      </c>
    </row>
    <row r="1276" spans="3:20" ht="24" x14ac:dyDescent="0.25">
      <c r="C1276" s="11">
        <v>1270</v>
      </c>
      <c r="D1276" s="9" t="s">
        <v>1645</v>
      </c>
      <c r="E1276" s="9" t="s">
        <v>17</v>
      </c>
      <c r="F1276" s="9">
        <v>1</v>
      </c>
      <c r="G1276" s="2"/>
      <c r="H1276" s="6"/>
      <c r="I1276" s="11" t="s">
        <v>12</v>
      </c>
      <c r="J1276" s="12">
        <v>12979</v>
      </c>
      <c r="K1276" s="11"/>
      <c r="L1276" s="11" t="s">
        <v>2570</v>
      </c>
      <c r="M1276" s="11"/>
      <c r="N1276" s="11"/>
      <c r="O1276" s="12">
        <f t="shared" si="82"/>
        <v>12979</v>
      </c>
      <c r="P1276" s="12">
        <f t="shared" si="83"/>
        <v>12979</v>
      </c>
      <c r="Q1276" s="51">
        <v>0.2</v>
      </c>
      <c r="R1276" s="52">
        <v>0.14699999999999999</v>
      </c>
      <c r="S1276" s="53">
        <f t="shared" si="85"/>
        <v>8857</v>
      </c>
      <c r="T1276" s="12">
        <f t="shared" si="84"/>
        <v>7380.8333333333339</v>
      </c>
    </row>
    <row r="1277" spans="3:20" ht="24" x14ac:dyDescent="0.25">
      <c r="C1277" s="11">
        <v>1271</v>
      </c>
      <c r="D1277" s="9" t="s">
        <v>1646</v>
      </c>
      <c r="E1277" s="9" t="s">
        <v>17</v>
      </c>
      <c r="F1277" s="9">
        <v>2</v>
      </c>
      <c r="G1277" s="2"/>
      <c r="H1277" s="6"/>
      <c r="I1277" s="11" t="s">
        <v>12</v>
      </c>
      <c r="J1277" s="12">
        <v>218.33</v>
      </c>
      <c r="K1277" s="11"/>
      <c r="L1277" s="11" t="s">
        <v>2571</v>
      </c>
      <c r="M1277" s="11"/>
      <c r="N1277" s="11"/>
      <c r="O1277" s="12">
        <f t="shared" si="82"/>
        <v>218.33</v>
      </c>
      <c r="P1277" s="12">
        <f t="shared" si="83"/>
        <v>436.66</v>
      </c>
      <c r="Q1277" s="51">
        <v>0.2</v>
      </c>
      <c r="R1277" s="52">
        <v>0.14699999999999999</v>
      </c>
      <c r="S1277" s="53">
        <f t="shared" si="85"/>
        <v>298</v>
      </c>
      <c r="T1277" s="12">
        <f t="shared" si="84"/>
        <v>248.33333333333334</v>
      </c>
    </row>
    <row r="1278" spans="3:20" ht="24" x14ac:dyDescent="0.25">
      <c r="C1278" s="11">
        <v>1272</v>
      </c>
      <c r="D1278" s="9" t="s">
        <v>1647</v>
      </c>
      <c r="E1278" s="9" t="s">
        <v>17</v>
      </c>
      <c r="F1278" s="9">
        <v>38</v>
      </c>
      <c r="G1278" s="2"/>
      <c r="H1278" s="6"/>
      <c r="I1278" s="11" t="s">
        <v>12</v>
      </c>
      <c r="J1278" s="12">
        <v>263.11</v>
      </c>
      <c r="K1278" s="11"/>
      <c r="L1278" s="11" t="s">
        <v>2572</v>
      </c>
      <c r="M1278" s="11"/>
      <c r="N1278" s="11"/>
      <c r="O1278" s="12">
        <f t="shared" si="82"/>
        <v>263.11</v>
      </c>
      <c r="P1278" s="12">
        <f t="shared" si="83"/>
        <v>9998.18</v>
      </c>
      <c r="Q1278" s="51">
        <v>0.2</v>
      </c>
      <c r="R1278" s="52">
        <v>0.14699999999999999</v>
      </c>
      <c r="S1278" s="53">
        <f t="shared" si="85"/>
        <v>6823</v>
      </c>
      <c r="T1278" s="12">
        <f t="shared" si="84"/>
        <v>5685.8333333333339</v>
      </c>
    </row>
    <row r="1279" spans="3:20" x14ac:dyDescent="0.25">
      <c r="C1279" s="11">
        <v>1273</v>
      </c>
      <c r="D1279" s="9" t="s">
        <v>1648</v>
      </c>
      <c r="E1279" s="9" t="s">
        <v>17</v>
      </c>
      <c r="F1279" s="9">
        <v>5</v>
      </c>
      <c r="G1279" s="2"/>
      <c r="H1279" s="6"/>
      <c r="I1279" s="11" t="s">
        <v>12</v>
      </c>
      <c r="J1279" s="12">
        <v>1625.17</v>
      </c>
      <c r="K1279" s="11"/>
      <c r="L1279" s="11" t="s">
        <v>2573</v>
      </c>
      <c r="M1279" s="11"/>
      <c r="N1279" s="11"/>
      <c r="O1279" s="12">
        <f t="shared" si="82"/>
        <v>1625.17</v>
      </c>
      <c r="P1279" s="12">
        <f t="shared" si="83"/>
        <v>8125.85</v>
      </c>
      <c r="Q1279" s="51">
        <v>0.2</v>
      </c>
      <c r="R1279" s="52">
        <v>0.14699999999999999</v>
      </c>
      <c r="S1279" s="53">
        <f t="shared" si="85"/>
        <v>5545</v>
      </c>
      <c r="T1279" s="12">
        <f t="shared" si="84"/>
        <v>4620.8333333333339</v>
      </c>
    </row>
    <row r="1280" spans="3:20" x14ac:dyDescent="0.25">
      <c r="C1280" s="11">
        <v>1274</v>
      </c>
      <c r="D1280" s="9" t="s">
        <v>1649</v>
      </c>
      <c r="E1280" s="9" t="s">
        <v>17</v>
      </c>
      <c r="F1280" s="9">
        <v>1</v>
      </c>
      <c r="G1280" s="2"/>
      <c r="H1280" s="6"/>
      <c r="I1280" s="11" t="s">
        <v>12</v>
      </c>
      <c r="J1280" s="12">
        <v>1797</v>
      </c>
      <c r="K1280" s="11"/>
      <c r="L1280" s="11" t="s">
        <v>2574</v>
      </c>
      <c r="M1280" s="11"/>
      <c r="N1280" s="11"/>
      <c r="O1280" s="12">
        <f t="shared" si="82"/>
        <v>1797</v>
      </c>
      <c r="P1280" s="12">
        <f t="shared" si="83"/>
        <v>1797</v>
      </c>
      <c r="Q1280" s="51">
        <v>0.2</v>
      </c>
      <c r="R1280" s="52">
        <v>0.14699999999999999</v>
      </c>
      <c r="S1280" s="53">
        <f t="shared" si="85"/>
        <v>1226</v>
      </c>
      <c r="T1280" s="12">
        <f t="shared" si="84"/>
        <v>1021.6666666666667</v>
      </c>
    </row>
    <row r="1281" spans="3:20" ht="24" x14ac:dyDescent="0.25">
      <c r="C1281" s="11">
        <v>1275</v>
      </c>
      <c r="D1281" s="9" t="s">
        <v>1650</v>
      </c>
      <c r="E1281" s="9" t="s">
        <v>17</v>
      </c>
      <c r="F1281" s="9">
        <v>1</v>
      </c>
      <c r="G1281" s="2"/>
      <c r="H1281" s="6"/>
      <c r="I1281" s="11" t="s">
        <v>12</v>
      </c>
      <c r="J1281" s="12">
        <v>2407.9899999999998</v>
      </c>
      <c r="K1281" s="11"/>
      <c r="L1281" s="11" t="s">
        <v>2575</v>
      </c>
      <c r="M1281" s="11"/>
      <c r="N1281" s="11"/>
      <c r="O1281" s="12">
        <f t="shared" si="82"/>
        <v>2407.9899999999998</v>
      </c>
      <c r="P1281" s="12">
        <f t="shared" si="83"/>
        <v>2407.9899999999998</v>
      </c>
      <c r="Q1281" s="51">
        <v>0.2</v>
      </c>
      <c r="R1281" s="52">
        <v>0.14699999999999999</v>
      </c>
      <c r="S1281" s="53">
        <f t="shared" si="85"/>
        <v>1643</v>
      </c>
      <c r="T1281" s="12">
        <f t="shared" si="84"/>
        <v>1369.1666666666667</v>
      </c>
    </row>
    <row r="1282" spans="3:20" ht="24" x14ac:dyDescent="0.25">
      <c r="C1282" s="11">
        <v>1276</v>
      </c>
      <c r="D1282" s="9" t="s">
        <v>1651</v>
      </c>
      <c r="E1282" s="9" t="s">
        <v>17</v>
      </c>
      <c r="F1282" s="9">
        <v>2</v>
      </c>
      <c r="G1282" s="2"/>
      <c r="H1282" s="6"/>
      <c r="I1282" s="11" t="s">
        <v>12</v>
      </c>
      <c r="J1282" s="12">
        <v>2536.94</v>
      </c>
      <c r="K1282" s="11"/>
      <c r="L1282" s="11" t="s">
        <v>2576</v>
      </c>
      <c r="M1282" s="11"/>
      <c r="N1282" s="11"/>
      <c r="O1282" s="12">
        <f t="shared" si="82"/>
        <v>2536.94</v>
      </c>
      <c r="P1282" s="12">
        <f t="shared" si="83"/>
        <v>5073.88</v>
      </c>
      <c r="Q1282" s="51">
        <v>0.2</v>
      </c>
      <c r="R1282" s="52">
        <v>0.14699999999999999</v>
      </c>
      <c r="S1282" s="53">
        <f t="shared" si="85"/>
        <v>3462</v>
      </c>
      <c r="T1282" s="12">
        <f t="shared" si="84"/>
        <v>2885</v>
      </c>
    </row>
    <row r="1283" spans="3:20" ht="24" x14ac:dyDescent="0.25">
      <c r="C1283" s="11">
        <v>1277</v>
      </c>
      <c r="D1283" s="9" t="s">
        <v>1652</v>
      </c>
      <c r="E1283" s="9" t="s">
        <v>17</v>
      </c>
      <c r="F1283" s="9">
        <v>4</v>
      </c>
      <c r="G1283" s="2"/>
      <c r="H1283" s="6"/>
      <c r="I1283" s="11" t="s">
        <v>12</v>
      </c>
      <c r="J1283" s="12">
        <v>2428.1</v>
      </c>
      <c r="K1283" s="11"/>
      <c r="L1283" s="11" t="s">
        <v>2577</v>
      </c>
      <c r="M1283" s="11"/>
      <c r="N1283" s="11"/>
      <c r="O1283" s="12">
        <f t="shared" si="82"/>
        <v>2428.1</v>
      </c>
      <c r="P1283" s="12">
        <f t="shared" si="83"/>
        <v>9712.4</v>
      </c>
      <c r="Q1283" s="51">
        <v>0.2</v>
      </c>
      <c r="R1283" s="52">
        <v>0.14699999999999999</v>
      </c>
      <c r="S1283" s="53">
        <f t="shared" si="85"/>
        <v>6628</v>
      </c>
      <c r="T1283" s="12">
        <f t="shared" si="84"/>
        <v>5523.3333333333339</v>
      </c>
    </row>
    <row r="1284" spans="3:20" ht="24" x14ac:dyDescent="0.25">
      <c r="C1284" s="11">
        <v>1278</v>
      </c>
      <c r="D1284" s="9" t="s">
        <v>1653</v>
      </c>
      <c r="E1284" s="9" t="s">
        <v>17</v>
      </c>
      <c r="F1284" s="9">
        <v>1</v>
      </c>
      <c r="G1284" s="2"/>
      <c r="H1284" s="6"/>
      <c r="I1284" s="11" t="s">
        <v>12</v>
      </c>
      <c r="J1284" s="12">
        <v>2428.1</v>
      </c>
      <c r="K1284" s="11"/>
      <c r="L1284" s="11" t="s">
        <v>2577</v>
      </c>
      <c r="M1284" s="11"/>
      <c r="N1284" s="11"/>
      <c r="O1284" s="12">
        <f t="shared" si="82"/>
        <v>2428.1</v>
      </c>
      <c r="P1284" s="12">
        <f t="shared" si="83"/>
        <v>2428.1</v>
      </c>
      <c r="Q1284" s="51">
        <v>0.2</v>
      </c>
      <c r="R1284" s="52">
        <v>0.14699999999999999</v>
      </c>
      <c r="S1284" s="53">
        <f t="shared" si="85"/>
        <v>1657</v>
      </c>
      <c r="T1284" s="12">
        <f t="shared" si="84"/>
        <v>1380.8333333333335</v>
      </c>
    </row>
    <row r="1285" spans="3:20" ht="24" x14ac:dyDescent="0.25">
      <c r="C1285" s="11">
        <v>1279</v>
      </c>
      <c r="D1285" s="9" t="s">
        <v>1654</v>
      </c>
      <c r="E1285" s="9" t="s">
        <v>17</v>
      </c>
      <c r="F1285" s="9">
        <v>1</v>
      </c>
      <c r="G1285" s="2"/>
      <c r="H1285" s="6"/>
      <c r="I1285" s="11" t="s">
        <v>12</v>
      </c>
      <c r="J1285" s="12">
        <v>2428.1</v>
      </c>
      <c r="K1285" s="11"/>
      <c r="L1285" s="11" t="s">
        <v>2577</v>
      </c>
      <c r="M1285" s="11"/>
      <c r="N1285" s="11"/>
      <c r="O1285" s="12">
        <f t="shared" si="82"/>
        <v>2428.1</v>
      </c>
      <c r="P1285" s="12">
        <f t="shared" si="83"/>
        <v>2428.1</v>
      </c>
      <c r="Q1285" s="51">
        <v>0.2</v>
      </c>
      <c r="R1285" s="52">
        <v>0.14699999999999999</v>
      </c>
      <c r="S1285" s="53">
        <f t="shared" si="85"/>
        <v>1657</v>
      </c>
      <c r="T1285" s="12">
        <f t="shared" si="84"/>
        <v>1380.8333333333335</v>
      </c>
    </row>
    <row r="1286" spans="3:20" ht="24" x14ac:dyDescent="0.25">
      <c r="C1286" s="11">
        <v>1280</v>
      </c>
      <c r="D1286" s="9" t="s">
        <v>1655</v>
      </c>
      <c r="E1286" s="9" t="s">
        <v>17</v>
      </c>
      <c r="F1286" s="9">
        <v>10</v>
      </c>
      <c r="G1286" s="2"/>
      <c r="H1286" s="6"/>
      <c r="I1286" s="11" t="s">
        <v>12</v>
      </c>
      <c r="J1286" s="12">
        <v>2428.1</v>
      </c>
      <c r="K1286" s="11"/>
      <c r="L1286" s="11" t="s">
        <v>2577</v>
      </c>
      <c r="M1286" s="11"/>
      <c r="N1286" s="11"/>
      <c r="O1286" s="12">
        <f t="shared" si="82"/>
        <v>2428.1</v>
      </c>
      <c r="P1286" s="12">
        <f t="shared" si="83"/>
        <v>24281</v>
      </c>
      <c r="Q1286" s="51">
        <v>0.2</v>
      </c>
      <c r="R1286" s="52">
        <v>0.14699999999999999</v>
      </c>
      <c r="S1286" s="53">
        <f t="shared" si="85"/>
        <v>16569</v>
      </c>
      <c r="T1286" s="12">
        <f t="shared" si="84"/>
        <v>13807.5</v>
      </c>
    </row>
    <row r="1287" spans="3:20" x14ac:dyDescent="0.25">
      <c r="C1287" s="11">
        <v>1281</v>
      </c>
      <c r="D1287" s="9" t="s">
        <v>1656</v>
      </c>
      <c r="E1287" s="9" t="s">
        <v>17</v>
      </c>
      <c r="F1287" s="9">
        <v>1</v>
      </c>
      <c r="G1287" s="2"/>
      <c r="H1287" s="6"/>
      <c r="I1287" s="11" t="s">
        <v>12</v>
      </c>
      <c r="J1287" s="12">
        <v>805</v>
      </c>
      <c r="K1287" s="11"/>
      <c r="L1287" s="11" t="s">
        <v>2578</v>
      </c>
      <c r="M1287" s="11"/>
      <c r="N1287" s="11"/>
      <c r="O1287" s="12">
        <f t="shared" si="82"/>
        <v>805</v>
      </c>
      <c r="P1287" s="12">
        <f t="shared" si="83"/>
        <v>805</v>
      </c>
      <c r="Q1287" s="51">
        <v>0.2</v>
      </c>
      <c r="R1287" s="52">
        <v>0.14699999999999999</v>
      </c>
      <c r="S1287" s="53">
        <f t="shared" si="85"/>
        <v>549</v>
      </c>
      <c r="T1287" s="12">
        <f t="shared" si="84"/>
        <v>457.5</v>
      </c>
    </row>
    <row r="1288" spans="3:20" x14ac:dyDescent="0.25">
      <c r="C1288" s="11">
        <v>1282</v>
      </c>
      <c r="D1288" s="9" t="s">
        <v>1657</v>
      </c>
      <c r="E1288" s="9" t="s">
        <v>17</v>
      </c>
      <c r="F1288" s="9">
        <v>1</v>
      </c>
      <c r="G1288" s="2"/>
      <c r="H1288" s="6"/>
      <c r="I1288" s="11" t="s">
        <v>12</v>
      </c>
      <c r="J1288" s="12">
        <v>805</v>
      </c>
      <c r="K1288" s="11"/>
      <c r="L1288" s="11" t="s">
        <v>2578</v>
      </c>
      <c r="M1288" s="11"/>
      <c r="N1288" s="11"/>
      <c r="O1288" s="12">
        <f t="shared" ref="O1288:O1351" si="86">J1288</f>
        <v>805</v>
      </c>
      <c r="P1288" s="12">
        <f t="shared" ref="P1288:P1351" si="87">O1288*F1288</f>
        <v>805</v>
      </c>
      <c r="Q1288" s="51">
        <v>0.2</v>
      </c>
      <c r="R1288" s="52">
        <v>0.14699999999999999</v>
      </c>
      <c r="S1288" s="53">
        <f t="shared" si="85"/>
        <v>549</v>
      </c>
      <c r="T1288" s="12">
        <f t="shared" ref="T1288:T1351" si="88">S1288/1.2</f>
        <v>457.5</v>
      </c>
    </row>
    <row r="1289" spans="3:20" ht="24" x14ac:dyDescent="0.25">
      <c r="C1289" s="11">
        <v>1283</v>
      </c>
      <c r="D1289" s="9" t="s">
        <v>1658</v>
      </c>
      <c r="E1289" s="9" t="s">
        <v>17</v>
      </c>
      <c r="F1289" s="9">
        <v>2</v>
      </c>
      <c r="G1289" s="2"/>
      <c r="H1289" s="6"/>
      <c r="I1289" s="11" t="s">
        <v>12</v>
      </c>
      <c r="J1289" s="12">
        <v>647</v>
      </c>
      <c r="K1289" s="11"/>
      <c r="L1289" s="11" t="s">
        <v>2579</v>
      </c>
      <c r="M1289" s="11"/>
      <c r="N1289" s="11"/>
      <c r="O1289" s="12">
        <f t="shared" si="86"/>
        <v>647</v>
      </c>
      <c r="P1289" s="12">
        <f t="shared" si="87"/>
        <v>1294</v>
      </c>
      <c r="Q1289" s="51">
        <v>0.2</v>
      </c>
      <c r="R1289" s="52">
        <v>0.14699999999999999</v>
      </c>
      <c r="S1289" s="53">
        <f t="shared" si="85"/>
        <v>883</v>
      </c>
      <c r="T1289" s="12">
        <f t="shared" si="88"/>
        <v>735.83333333333337</v>
      </c>
    </row>
    <row r="1290" spans="3:20" ht="36" x14ac:dyDescent="0.25">
      <c r="C1290" s="11">
        <v>1284</v>
      </c>
      <c r="D1290" s="9" t="s">
        <v>1659</v>
      </c>
      <c r="E1290" s="9" t="s">
        <v>17</v>
      </c>
      <c r="F1290" s="9">
        <v>1</v>
      </c>
      <c r="G1290" s="2"/>
      <c r="H1290" s="6"/>
      <c r="I1290" s="11" t="s">
        <v>12</v>
      </c>
      <c r="J1290" s="12">
        <v>580</v>
      </c>
      <c r="K1290" s="11"/>
      <c r="L1290" s="11" t="s">
        <v>2580</v>
      </c>
      <c r="M1290" s="11"/>
      <c r="N1290" s="11"/>
      <c r="O1290" s="12">
        <f t="shared" si="86"/>
        <v>580</v>
      </c>
      <c r="P1290" s="12">
        <f t="shared" si="87"/>
        <v>580</v>
      </c>
      <c r="Q1290" s="51">
        <v>0.2</v>
      </c>
      <c r="R1290" s="52">
        <v>0.14699999999999999</v>
      </c>
      <c r="S1290" s="53">
        <f t="shared" si="85"/>
        <v>396</v>
      </c>
      <c r="T1290" s="12">
        <f t="shared" si="88"/>
        <v>330</v>
      </c>
    </row>
    <row r="1291" spans="3:20" ht="24" x14ac:dyDescent="0.25">
      <c r="C1291" s="11">
        <v>1285</v>
      </c>
      <c r="D1291" s="9" t="s">
        <v>1660</v>
      </c>
      <c r="E1291" s="9" t="s">
        <v>17</v>
      </c>
      <c r="F1291" s="9">
        <v>1</v>
      </c>
      <c r="G1291" s="2"/>
      <c r="H1291" s="6"/>
      <c r="I1291" s="11" t="s">
        <v>12</v>
      </c>
      <c r="J1291" s="12">
        <v>1057</v>
      </c>
      <c r="K1291" s="11"/>
      <c r="L1291" s="11" t="s">
        <v>2581</v>
      </c>
      <c r="M1291" s="11"/>
      <c r="N1291" s="11"/>
      <c r="O1291" s="12">
        <f t="shared" si="86"/>
        <v>1057</v>
      </c>
      <c r="P1291" s="12">
        <f t="shared" si="87"/>
        <v>1057</v>
      </c>
      <c r="Q1291" s="51">
        <v>0.2</v>
      </c>
      <c r="R1291" s="52">
        <v>0.14699999999999999</v>
      </c>
      <c r="S1291" s="53">
        <f t="shared" si="85"/>
        <v>721</v>
      </c>
      <c r="T1291" s="12">
        <f t="shared" si="88"/>
        <v>600.83333333333337</v>
      </c>
    </row>
    <row r="1292" spans="3:20" ht="24" x14ac:dyDescent="0.25">
      <c r="C1292" s="11">
        <v>1286</v>
      </c>
      <c r="D1292" s="9" t="s">
        <v>1661</v>
      </c>
      <c r="E1292" s="9" t="s">
        <v>17</v>
      </c>
      <c r="F1292" s="9">
        <v>23</v>
      </c>
      <c r="G1292" s="2"/>
      <c r="H1292" s="6"/>
      <c r="I1292" s="11" t="s">
        <v>12</v>
      </c>
      <c r="J1292" s="12">
        <v>1130</v>
      </c>
      <c r="K1292" s="11"/>
      <c r="L1292" s="11" t="s">
        <v>2582</v>
      </c>
      <c r="M1292" s="11"/>
      <c r="N1292" s="11"/>
      <c r="O1292" s="12">
        <f t="shared" si="86"/>
        <v>1130</v>
      </c>
      <c r="P1292" s="12">
        <f t="shared" si="87"/>
        <v>25990</v>
      </c>
      <c r="Q1292" s="51">
        <v>0.2</v>
      </c>
      <c r="R1292" s="52">
        <v>0.14699999999999999</v>
      </c>
      <c r="S1292" s="53">
        <f t="shared" si="85"/>
        <v>17736</v>
      </c>
      <c r="T1292" s="12">
        <f t="shared" si="88"/>
        <v>14780</v>
      </c>
    </row>
    <row r="1293" spans="3:20" ht="24" x14ac:dyDescent="0.25">
      <c r="C1293" s="11">
        <v>1287</v>
      </c>
      <c r="D1293" s="9" t="s">
        <v>1662</v>
      </c>
      <c r="E1293" s="9" t="s">
        <v>17</v>
      </c>
      <c r="F1293" s="9">
        <v>10</v>
      </c>
      <c r="G1293" s="2"/>
      <c r="H1293" s="6"/>
      <c r="I1293" s="11" t="s">
        <v>12</v>
      </c>
      <c r="J1293" s="12">
        <v>108.1</v>
      </c>
      <c r="K1293" s="11"/>
      <c r="L1293" s="11" t="s">
        <v>2583</v>
      </c>
      <c r="M1293" s="11"/>
      <c r="N1293" s="11"/>
      <c r="O1293" s="12">
        <f t="shared" si="86"/>
        <v>108.1</v>
      </c>
      <c r="P1293" s="12">
        <f t="shared" si="87"/>
        <v>1081</v>
      </c>
      <c r="Q1293" s="51">
        <v>0.2</v>
      </c>
      <c r="R1293" s="52">
        <v>0.14699999999999999</v>
      </c>
      <c r="S1293" s="53">
        <f t="shared" si="85"/>
        <v>738</v>
      </c>
      <c r="T1293" s="12">
        <f t="shared" si="88"/>
        <v>615</v>
      </c>
    </row>
    <row r="1294" spans="3:20" ht="24" x14ac:dyDescent="0.25">
      <c r="C1294" s="11">
        <v>1288</v>
      </c>
      <c r="D1294" s="9" t="s">
        <v>1663</v>
      </c>
      <c r="E1294" s="9" t="s">
        <v>17</v>
      </c>
      <c r="F1294" s="9">
        <v>15</v>
      </c>
      <c r="G1294" s="2"/>
      <c r="H1294" s="6"/>
      <c r="I1294" s="11" t="s">
        <v>12</v>
      </c>
      <c r="J1294" s="12">
        <v>108.1</v>
      </c>
      <c r="K1294" s="11"/>
      <c r="L1294" s="11" t="s">
        <v>2583</v>
      </c>
      <c r="M1294" s="11"/>
      <c r="N1294" s="11"/>
      <c r="O1294" s="12">
        <f t="shared" si="86"/>
        <v>108.1</v>
      </c>
      <c r="P1294" s="12">
        <f t="shared" si="87"/>
        <v>1621.5</v>
      </c>
      <c r="Q1294" s="51">
        <v>0.2</v>
      </c>
      <c r="R1294" s="52">
        <v>0.14699999999999999</v>
      </c>
      <c r="S1294" s="53">
        <f t="shared" ref="S1294:S1357" si="89">ROUND(P1294*(1-Q1294)*(1-R1294),0)</f>
        <v>1107</v>
      </c>
      <c r="T1294" s="12">
        <f t="shared" si="88"/>
        <v>922.5</v>
      </c>
    </row>
    <row r="1295" spans="3:20" ht="24" x14ac:dyDescent="0.25">
      <c r="C1295" s="11">
        <v>1289</v>
      </c>
      <c r="D1295" s="9" t="s">
        <v>1664</v>
      </c>
      <c r="E1295" s="9" t="s">
        <v>17</v>
      </c>
      <c r="F1295" s="9">
        <v>35</v>
      </c>
      <c r="G1295" s="2"/>
      <c r="H1295" s="6"/>
      <c r="I1295" s="11" t="s">
        <v>12</v>
      </c>
      <c r="J1295" s="12">
        <v>108.1</v>
      </c>
      <c r="K1295" s="11"/>
      <c r="L1295" s="11" t="s">
        <v>2583</v>
      </c>
      <c r="M1295" s="11"/>
      <c r="N1295" s="11"/>
      <c r="O1295" s="12">
        <f t="shared" si="86"/>
        <v>108.1</v>
      </c>
      <c r="P1295" s="12">
        <f t="shared" si="87"/>
        <v>3783.5</v>
      </c>
      <c r="Q1295" s="51">
        <v>0.2</v>
      </c>
      <c r="R1295" s="52">
        <v>0.14699999999999999</v>
      </c>
      <c r="S1295" s="53">
        <f t="shared" si="89"/>
        <v>2582</v>
      </c>
      <c r="T1295" s="12">
        <f t="shared" si="88"/>
        <v>2151.666666666667</v>
      </c>
    </row>
    <row r="1296" spans="3:20" ht="24" x14ac:dyDescent="0.25">
      <c r="C1296" s="11">
        <v>1290</v>
      </c>
      <c r="D1296" s="9" t="s">
        <v>1665</v>
      </c>
      <c r="E1296" s="9" t="s">
        <v>17</v>
      </c>
      <c r="F1296" s="9">
        <v>8</v>
      </c>
      <c r="G1296" s="2"/>
      <c r="H1296" s="6"/>
      <c r="I1296" s="11" t="s">
        <v>12</v>
      </c>
      <c r="J1296" s="12">
        <v>108.1</v>
      </c>
      <c r="K1296" s="11"/>
      <c r="L1296" s="11" t="s">
        <v>2583</v>
      </c>
      <c r="M1296" s="11"/>
      <c r="N1296" s="11"/>
      <c r="O1296" s="12">
        <f t="shared" si="86"/>
        <v>108.1</v>
      </c>
      <c r="P1296" s="12">
        <f t="shared" si="87"/>
        <v>864.8</v>
      </c>
      <c r="Q1296" s="51">
        <v>0.2</v>
      </c>
      <c r="R1296" s="52">
        <v>0.14699999999999999</v>
      </c>
      <c r="S1296" s="53">
        <f t="shared" si="89"/>
        <v>590</v>
      </c>
      <c r="T1296" s="12">
        <f t="shared" si="88"/>
        <v>491.66666666666669</v>
      </c>
    </row>
    <row r="1297" spans="3:20" ht="24" x14ac:dyDescent="0.25">
      <c r="C1297" s="11">
        <v>1291</v>
      </c>
      <c r="D1297" s="9" t="s">
        <v>1666</v>
      </c>
      <c r="E1297" s="9" t="s">
        <v>17</v>
      </c>
      <c r="F1297" s="9">
        <v>7</v>
      </c>
      <c r="G1297" s="2"/>
      <c r="H1297" s="6"/>
      <c r="I1297" s="11" t="s">
        <v>12</v>
      </c>
      <c r="J1297" s="12">
        <v>108.1</v>
      </c>
      <c r="K1297" s="11"/>
      <c r="L1297" s="11" t="s">
        <v>2583</v>
      </c>
      <c r="M1297" s="11"/>
      <c r="N1297" s="11"/>
      <c r="O1297" s="12">
        <f t="shared" si="86"/>
        <v>108.1</v>
      </c>
      <c r="P1297" s="12">
        <f t="shared" si="87"/>
        <v>756.69999999999993</v>
      </c>
      <c r="Q1297" s="51">
        <v>0.2</v>
      </c>
      <c r="R1297" s="52">
        <v>0.14699999999999999</v>
      </c>
      <c r="S1297" s="53">
        <f t="shared" si="89"/>
        <v>516</v>
      </c>
      <c r="T1297" s="12">
        <f t="shared" si="88"/>
        <v>430</v>
      </c>
    </row>
    <row r="1298" spans="3:20" ht="36" x14ac:dyDescent="0.25">
      <c r="C1298" s="11">
        <v>1292</v>
      </c>
      <c r="D1298" s="9" t="s">
        <v>1667</v>
      </c>
      <c r="E1298" s="9" t="s">
        <v>17</v>
      </c>
      <c r="F1298" s="9">
        <v>40</v>
      </c>
      <c r="G1298" s="2"/>
      <c r="H1298" s="6"/>
      <c r="I1298" s="11" t="s">
        <v>12</v>
      </c>
      <c r="J1298" s="12">
        <v>610</v>
      </c>
      <c r="K1298" s="11"/>
      <c r="L1298" s="11" t="s">
        <v>2584</v>
      </c>
      <c r="M1298" s="11"/>
      <c r="N1298" s="11"/>
      <c r="O1298" s="12">
        <f t="shared" si="86"/>
        <v>610</v>
      </c>
      <c r="P1298" s="12">
        <f t="shared" si="87"/>
        <v>24400</v>
      </c>
      <c r="Q1298" s="51">
        <v>0.2</v>
      </c>
      <c r="R1298" s="52">
        <v>0.14699999999999999</v>
      </c>
      <c r="S1298" s="53">
        <f t="shared" si="89"/>
        <v>16651</v>
      </c>
      <c r="T1298" s="12">
        <f t="shared" si="88"/>
        <v>13875.833333333334</v>
      </c>
    </row>
    <row r="1299" spans="3:20" ht="36" x14ac:dyDescent="0.25">
      <c r="C1299" s="11">
        <v>1293</v>
      </c>
      <c r="D1299" s="9" t="s">
        <v>1668</v>
      </c>
      <c r="E1299" s="9" t="s">
        <v>17</v>
      </c>
      <c r="F1299" s="9">
        <v>8</v>
      </c>
      <c r="G1299" s="2"/>
      <c r="H1299" s="6"/>
      <c r="I1299" s="11" t="s">
        <v>12</v>
      </c>
      <c r="J1299" s="12">
        <v>610</v>
      </c>
      <c r="K1299" s="11"/>
      <c r="L1299" s="11" t="s">
        <v>2584</v>
      </c>
      <c r="M1299" s="11"/>
      <c r="N1299" s="11"/>
      <c r="O1299" s="12">
        <f t="shared" si="86"/>
        <v>610</v>
      </c>
      <c r="P1299" s="12">
        <f t="shared" si="87"/>
        <v>4880</v>
      </c>
      <c r="Q1299" s="51">
        <v>0.2</v>
      </c>
      <c r="R1299" s="52">
        <v>0.14699999999999999</v>
      </c>
      <c r="S1299" s="53">
        <f t="shared" si="89"/>
        <v>3330</v>
      </c>
      <c r="T1299" s="12">
        <f t="shared" si="88"/>
        <v>2775</v>
      </c>
    </row>
    <row r="1300" spans="3:20" ht="36" x14ac:dyDescent="0.25">
      <c r="C1300" s="11">
        <v>1294</v>
      </c>
      <c r="D1300" s="9" t="s">
        <v>1669</v>
      </c>
      <c r="E1300" s="9" t="s">
        <v>17</v>
      </c>
      <c r="F1300" s="9">
        <v>3</v>
      </c>
      <c r="G1300" s="2"/>
      <c r="H1300" s="6"/>
      <c r="I1300" s="11" t="s">
        <v>12</v>
      </c>
      <c r="J1300" s="12">
        <v>610</v>
      </c>
      <c r="K1300" s="11"/>
      <c r="L1300" s="11" t="s">
        <v>2584</v>
      </c>
      <c r="M1300" s="11"/>
      <c r="N1300" s="11"/>
      <c r="O1300" s="12">
        <f t="shared" si="86"/>
        <v>610</v>
      </c>
      <c r="P1300" s="12">
        <f t="shared" si="87"/>
        <v>1830</v>
      </c>
      <c r="Q1300" s="51">
        <v>0.2</v>
      </c>
      <c r="R1300" s="52">
        <v>0.14699999999999999</v>
      </c>
      <c r="S1300" s="53">
        <f t="shared" si="89"/>
        <v>1249</v>
      </c>
      <c r="T1300" s="12">
        <f t="shared" si="88"/>
        <v>1040.8333333333335</v>
      </c>
    </row>
    <row r="1301" spans="3:20" ht="36" x14ac:dyDescent="0.25">
      <c r="C1301" s="11">
        <v>1295</v>
      </c>
      <c r="D1301" s="9" t="s">
        <v>1670</v>
      </c>
      <c r="E1301" s="9" t="s">
        <v>17</v>
      </c>
      <c r="F1301" s="9">
        <v>10</v>
      </c>
      <c r="G1301" s="2"/>
      <c r="H1301" s="6"/>
      <c r="I1301" s="11" t="s">
        <v>12</v>
      </c>
      <c r="J1301" s="12">
        <v>610</v>
      </c>
      <c r="K1301" s="11"/>
      <c r="L1301" s="11" t="s">
        <v>2584</v>
      </c>
      <c r="M1301" s="11"/>
      <c r="N1301" s="11"/>
      <c r="O1301" s="12">
        <f t="shared" si="86"/>
        <v>610</v>
      </c>
      <c r="P1301" s="12">
        <f t="shared" si="87"/>
        <v>6100</v>
      </c>
      <c r="Q1301" s="51">
        <v>0.2</v>
      </c>
      <c r="R1301" s="52">
        <v>0.14699999999999999</v>
      </c>
      <c r="S1301" s="53">
        <f t="shared" si="89"/>
        <v>4163</v>
      </c>
      <c r="T1301" s="12">
        <f t="shared" si="88"/>
        <v>3469.166666666667</v>
      </c>
    </row>
    <row r="1302" spans="3:20" ht="36" x14ac:dyDescent="0.25">
      <c r="C1302" s="11">
        <v>1296</v>
      </c>
      <c r="D1302" s="9" t="s">
        <v>1671</v>
      </c>
      <c r="E1302" s="9" t="s">
        <v>17</v>
      </c>
      <c r="F1302" s="9">
        <v>10</v>
      </c>
      <c r="G1302" s="2"/>
      <c r="H1302" s="6"/>
      <c r="I1302" s="11" t="s">
        <v>12</v>
      </c>
      <c r="J1302" s="12">
        <v>610</v>
      </c>
      <c r="K1302" s="11"/>
      <c r="L1302" s="11" t="s">
        <v>2584</v>
      </c>
      <c r="M1302" s="11"/>
      <c r="N1302" s="11"/>
      <c r="O1302" s="12">
        <f t="shared" si="86"/>
        <v>610</v>
      </c>
      <c r="P1302" s="12">
        <f t="shared" si="87"/>
        <v>6100</v>
      </c>
      <c r="Q1302" s="51">
        <v>0.2</v>
      </c>
      <c r="R1302" s="52">
        <v>0.14699999999999999</v>
      </c>
      <c r="S1302" s="53">
        <f t="shared" si="89"/>
        <v>4163</v>
      </c>
      <c r="T1302" s="12">
        <f t="shared" si="88"/>
        <v>3469.166666666667</v>
      </c>
    </row>
    <row r="1303" spans="3:20" ht="36" x14ac:dyDescent="0.25">
      <c r="C1303" s="11">
        <v>1297</v>
      </c>
      <c r="D1303" s="9" t="s">
        <v>1672</v>
      </c>
      <c r="E1303" s="9" t="s">
        <v>17</v>
      </c>
      <c r="F1303" s="9">
        <v>4</v>
      </c>
      <c r="G1303" s="2"/>
      <c r="H1303" s="6"/>
      <c r="I1303" s="11" t="s">
        <v>12</v>
      </c>
      <c r="J1303" s="12">
        <v>610</v>
      </c>
      <c r="K1303" s="11"/>
      <c r="L1303" s="11" t="s">
        <v>2584</v>
      </c>
      <c r="M1303" s="11"/>
      <c r="N1303" s="11"/>
      <c r="O1303" s="12">
        <f t="shared" si="86"/>
        <v>610</v>
      </c>
      <c r="P1303" s="12">
        <f t="shared" si="87"/>
        <v>2440</v>
      </c>
      <c r="Q1303" s="51">
        <v>0.2</v>
      </c>
      <c r="R1303" s="52">
        <v>0.14699999999999999</v>
      </c>
      <c r="S1303" s="53">
        <f t="shared" si="89"/>
        <v>1665</v>
      </c>
      <c r="T1303" s="12">
        <f t="shared" si="88"/>
        <v>1387.5</v>
      </c>
    </row>
    <row r="1304" spans="3:20" ht="24" x14ac:dyDescent="0.25">
      <c r="C1304" s="11">
        <v>1298</v>
      </c>
      <c r="D1304" s="9" t="s">
        <v>1673</v>
      </c>
      <c r="E1304" s="9" t="s">
        <v>17</v>
      </c>
      <c r="F1304" s="9">
        <v>4</v>
      </c>
      <c r="G1304" s="2"/>
      <c r="H1304" s="6"/>
      <c r="I1304" s="11" t="s">
        <v>12</v>
      </c>
      <c r="J1304" s="12">
        <v>662</v>
      </c>
      <c r="K1304" s="11"/>
      <c r="L1304" s="11" t="s">
        <v>2585</v>
      </c>
      <c r="M1304" s="11"/>
      <c r="N1304" s="11"/>
      <c r="O1304" s="12">
        <f t="shared" si="86"/>
        <v>662</v>
      </c>
      <c r="P1304" s="12">
        <f t="shared" si="87"/>
        <v>2648</v>
      </c>
      <c r="Q1304" s="51">
        <v>0.2</v>
      </c>
      <c r="R1304" s="52">
        <v>0.14699999999999999</v>
      </c>
      <c r="S1304" s="53">
        <f t="shared" si="89"/>
        <v>1807</v>
      </c>
      <c r="T1304" s="12">
        <f t="shared" si="88"/>
        <v>1505.8333333333335</v>
      </c>
    </row>
    <row r="1305" spans="3:20" ht="24" x14ac:dyDescent="0.25">
      <c r="C1305" s="11">
        <v>1299</v>
      </c>
      <c r="D1305" s="9" t="s">
        <v>1674</v>
      </c>
      <c r="E1305" s="9" t="s">
        <v>17</v>
      </c>
      <c r="F1305" s="9">
        <v>10</v>
      </c>
      <c r="G1305" s="2"/>
      <c r="H1305" s="6"/>
      <c r="I1305" s="11" t="s">
        <v>12</v>
      </c>
      <c r="J1305" s="12">
        <v>16311</v>
      </c>
      <c r="K1305" s="11"/>
      <c r="L1305" s="11" t="s">
        <v>2586</v>
      </c>
      <c r="M1305" s="11"/>
      <c r="N1305" s="11"/>
      <c r="O1305" s="12">
        <f t="shared" si="86"/>
        <v>16311</v>
      </c>
      <c r="P1305" s="12">
        <f t="shared" si="87"/>
        <v>163110</v>
      </c>
      <c r="Q1305" s="51">
        <v>0.2</v>
      </c>
      <c r="R1305" s="52">
        <v>0.14699999999999999</v>
      </c>
      <c r="S1305" s="53">
        <f t="shared" si="89"/>
        <v>111306</v>
      </c>
      <c r="T1305" s="12">
        <f t="shared" si="88"/>
        <v>92755</v>
      </c>
    </row>
    <row r="1306" spans="3:20" ht="24" x14ac:dyDescent="0.25">
      <c r="C1306" s="11">
        <v>1300</v>
      </c>
      <c r="D1306" s="9" t="s">
        <v>1675</v>
      </c>
      <c r="E1306" s="9" t="s">
        <v>17</v>
      </c>
      <c r="F1306" s="9">
        <v>1</v>
      </c>
      <c r="G1306" s="2"/>
      <c r="H1306" s="6"/>
      <c r="I1306" s="11" t="s">
        <v>12</v>
      </c>
      <c r="J1306" s="12">
        <v>16311</v>
      </c>
      <c r="K1306" s="11"/>
      <c r="L1306" s="11" t="s">
        <v>2586</v>
      </c>
      <c r="M1306" s="11"/>
      <c r="N1306" s="11"/>
      <c r="O1306" s="12">
        <f t="shared" si="86"/>
        <v>16311</v>
      </c>
      <c r="P1306" s="12">
        <f t="shared" si="87"/>
        <v>16311</v>
      </c>
      <c r="Q1306" s="51">
        <v>0.2</v>
      </c>
      <c r="R1306" s="52">
        <v>0.14699999999999999</v>
      </c>
      <c r="S1306" s="53">
        <f t="shared" si="89"/>
        <v>11131</v>
      </c>
      <c r="T1306" s="12">
        <f t="shared" si="88"/>
        <v>9275.8333333333339</v>
      </c>
    </row>
    <row r="1307" spans="3:20" ht="24" x14ac:dyDescent="0.25">
      <c r="C1307" s="11">
        <v>1301</v>
      </c>
      <c r="D1307" s="9" t="s">
        <v>1676</v>
      </c>
      <c r="E1307" s="9" t="s">
        <v>17</v>
      </c>
      <c r="F1307" s="9">
        <v>6</v>
      </c>
      <c r="G1307" s="2"/>
      <c r="H1307" s="6"/>
      <c r="I1307" s="11" t="s">
        <v>12</v>
      </c>
      <c r="J1307" s="12">
        <v>16311</v>
      </c>
      <c r="K1307" s="11"/>
      <c r="L1307" s="11" t="s">
        <v>2586</v>
      </c>
      <c r="M1307" s="11"/>
      <c r="N1307" s="11"/>
      <c r="O1307" s="12">
        <f t="shared" si="86"/>
        <v>16311</v>
      </c>
      <c r="P1307" s="12">
        <f t="shared" si="87"/>
        <v>97866</v>
      </c>
      <c r="Q1307" s="51">
        <v>0.2</v>
      </c>
      <c r="R1307" s="52">
        <v>0.14699999999999999</v>
      </c>
      <c r="S1307" s="53">
        <f t="shared" si="89"/>
        <v>66784</v>
      </c>
      <c r="T1307" s="12">
        <f t="shared" si="88"/>
        <v>55653.333333333336</v>
      </c>
    </row>
    <row r="1308" spans="3:20" ht="24" x14ac:dyDescent="0.25">
      <c r="C1308" s="11">
        <v>1302</v>
      </c>
      <c r="D1308" s="9" t="s">
        <v>1677</v>
      </c>
      <c r="E1308" s="9" t="s">
        <v>17</v>
      </c>
      <c r="F1308" s="9">
        <v>9</v>
      </c>
      <c r="G1308" s="2"/>
      <c r="H1308" s="6"/>
      <c r="I1308" s="11" t="s">
        <v>12</v>
      </c>
      <c r="J1308" s="12">
        <v>16311</v>
      </c>
      <c r="K1308" s="11"/>
      <c r="L1308" s="11" t="s">
        <v>2586</v>
      </c>
      <c r="M1308" s="11"/>
      <c r="N1308" s="11"/>
      <c r="O1308" s="12">
        <f t="shared" si="86"/>
        <v>16311</v>
      </c>
      <c r="P1308" s="12">
        <f t="shared" si="87"/>
        <v>146799</v>
      </c>
      <c r="Q1308" s="51">
        <v>0.2</v>
      </c>
      <c r="R1308" s="52">
        <v>0.14699999999999999</v>
      </c>
      <c r="S1308" s="53">
        <f t="shared" si="89"/>
        <v>100176</v>
      </c>
      <c r="T1308" s="12">
        <f t="shared" si="88"/>
        <v>83480</v>
      </c>
    </row>
    <row r="1309" spans="3:20" ht="24" x14ac:dyDescent="0.25">
      <c r="C1309" s="11">
        <v>1303</v>
      </c>
      <c r="D1309" s="9" t="s">
        <v>1678</v>
      </c>
      <c r="E1309" s="9" t="s">
        <v>17</v>
      </c>
      <c r="F1309" s="9">
        <v>4</v>
      </c>
      <c r="G1309" s="2"/>
      <c r="H1309" s="6"/>
      <c r="I1309" s="11" t="s">
        <v>12</v>
      </c>
      <c r="J1309" s="12">
        <v>108.1</v>
      </c>
      <c r="K1309" s="11"/>
      <c r="L1309" s="11" t="s">
        <v>2583</v>
      </c>
      <c r="M1309" s="11"/>
      <c r="N1309" s="11"/>
      <c r="O1309" s="12">
        <f t="shared" si="86"/>
        <v>108.1</v>
      </c>
      <c r="P1309" s="12">
        <f t="shared" si="87"/>
        <v>432.4</v>
      </c>
      <c r="Q1309" s="51">
        <v>0.2</v>
      </c>
      <c r="R1309" s="52">
        <v>0.14699999999999999</v>
      </c>
      <c r="S1309" s="53">
        <f t="shared" si="89"/>
        <v>295</v>
      </c>
      <c r="T1309" s="12">
        <f t="shared" si="88"/>
        <v>245.83333333333334</v>
      </c>
    </row>
    <row r="1310" spans="3:20" ht="24" x14ac:dyDescent="0.25">
      <c r="C1310" s="11">
        <v>1304</v>
      </c>
      <c r="D1310" s="9" t="s">
        <v>1679</v>
      </c>
      <c r="E1310" s="9" t="s">
        <v>17</v>
      </c>
      <c r="F1310" s="9">
        <v>50</v>
      </c>
      <c r="G1310" s="2"/>
      <c r="H1310" s="6"/>
      <c r="I1310" s="11" t="s">
        <v>12</v>
      </c>
      <c r="J1310" s="12">
        <v>108.1</v>
      </c>
      <c r="K1310" s="11"/>
      <c r="L1310" s="11" t="s">
        <v>2583</v>
      </c>
      <c r="M1310" s="11"/>
      <c r="N1310" s="11"/>
      <c r="O1310" s="12">
        <f t="shared" si="86"/>
        <v>108.1</v>
      </c>
      <c r="P1310" s="12">
        <f t="shared" si="87"/>
        <v>5405</v>
      </c>
      <c r="Q1310" s="51">
        <v>0.2</v>
      </c>
      <c r="R1310" s="52">
        <v>0.14699999999999999</v>
      </c>
      <c r="S1310" s="53">
        <f t="shared" si="89"/>
        <v>3688</v>
      </c>
      <c r="T1310" s="12">
        <f t="shared" si="88"/>
        <v>3073.3333333333335</v>
      </c>
    </row>
    <row r="1311" spans="3:20" ht="24" x14ac:dyDescent="0.25">
      <c r="C1311" s="11">
        <v>1305</v>
      </c>
      <c r="D1311" s="9" t="s">
        <v>1680</v>
      </c>
      <c r="E1311" s="9" t="s">
        <v>17</v>
      </c>
      <c r="F1311" s="9">
        <v>50</v>
      </c>
      <c r="G1311" s="2"/>
      <c r="H1311" s="6"/>
      <c r="I1311" s="11" t="s">
        <v>12</v>
      </c>
      <c r="J1311" s="12">
        <v>108.1</v>
      </c>
      <c r="K1311" s="11"/>
      <c r="L1311" s="11" t="s">
        <v>2583</v>
      </c>
      <c r="M1311" s="11"/>
      <c r="N1311" s="11"/>
      <c r="O1311" s="12">
        <f t="shared" si="86"/>
        <v>108.1</v>
      </c>
      <c r="P1311" s="12">
        <f t="shared" si="87"/>
        <v>5405</v>
      </c>
      <c r="Q1311" s="51">
        <v>0.2</v>
      </c>
      <c r="R1311" s="52">
        <v>0.14699999999999999</v>
      </c>
      <c r="S1311" s="53">
        <f t="shared" si="89"/>
        <v>3688</v>
      </c>
      <c r="T1311" s="12">
        <f t="shared" si="88"/>
        <v>3073.3333333333335</v>
      </c>
    </row>
    <row r="1312" spans="3:20" ht="24" x14ac:dyDescent="0.25">
      <c r="C1312" s="11">
        <v>1306</v>
      </c>
      <c r="D1312" s="9" t="s">
        <v>1681</v>
      </c>
      <c r="E1312" s="9" t="s">
        <v>17</v>
      </c>
      <c r="F1312" s="9">
        <v>1</v>
      </c>
      <c r="G1312" s="2"/>
      <c r="H1312" s="6"/>
      <c r="I1312" s="11" t="s">
        <v>12</v>
      </c>
      <c r="J1312" s="12">
        <v>25338.880000000001</v>
      </c>
      <c r="K1312" s="11"/>
      <c r="L1312" s="11" t="s">
        <v>2587</v>
      </c>
      <c r="M1312" s="11"/>
      <c r="N1312" s="11"/>
      <c r="O1312" s="12">
        <f t="shared" si="86"/>
        <v>25338.880000000001</v>
      </c>
      <c r="P1312" s="12">
        <f t="shared" si="87"/>
        <v>25338.880000000001</v>
      </c>
      <c r="Q1312" s="51">
        <v>0.2</v>
      </c>
      <c r="R1312" s="52">
        <v>0.14699999999999999</v>
      </c>
      <c r="S1312" s="53">
        <f t="shared" si="89"/>
        <v>17291</v>
      </c>
      <c r="T1312" s="12">
        <f t="shared" si="88"/>
        <v>14409.166666666668</v>
      </c>
    </row>
    <row r="1313" spans="3:20" ht="24" x14ac:dyDescent="0.25">
      <c r="C1313" s="11">
        <v>1307</v>
      </c>
      <c r="D1313" s="9" t="s">
        <v>1682</v>
      </c>
      <c r="E1313" s="9" t="s">
        <v>17</v>
      </c>
      <c r="F1313" s="9">
        <v>2</v>
      </c>
      <c r="G1313" s="2"/>
      <c r="H1313" s="6"/>
      <c r="I1313" s="11" t="s">
        <v>12</v>
      </c>
      <c r="J1313" s="12">
        <v>780</v>
      </c>
      <c r="K1313" s="11"/>
      <c r="L1313" s="11" t="s">
        <v>2588</v>
      </c>
      <c r="M1313" s="11"/>
      <c r="N1313" s="11"/>
      <c r="O1313" s="12">
        <f t="shared" si="86"/>
        <v>780</v>
      </c>
      <c r="P1313" s="12">
        <f t="shared" si="87"/>
        <v>1560</v>
      </c>
      <c r="Q1313" s="51">
        <v>0.2</v>
      </c>
      <c r="R1313" s="52">
        <v>0.14699999999999999</v>
      </c>
      <c r="S1313" s="53">
        <f t="shared" si="89"/>
        <v>1065</v>
      </c>
      <c r="T1313" s="12">
        <f t="shared" si="88"/>
        <v>887.5</v>
      </c>
    </row>
    <row r="1314" spans="3:20" ht="24" x14ac:dyDescent="0.25">
      <c r="C1314" s="11">
        <v>1308</v>
      </c>
      <c r="D1314" s="9" t="s">
        <v>1683</v>
      </c>
      <c r="E1314" s="9" t="s">
        <v>17</v>
      </c>
      <c r="F1314" s="9">
        <v>20</v>
      </c>
      <c r="G1314" s="2"/>
      <c r="H1314" s="6"/>
      <c r="I1314" s="11" t="s">
        <v>12</v>
      </c>
      <c r="J1314" s="12">
        <v>1347</v>
      </c>
      <c r="K1314" s="11"/>
      <c r="L1314" s="11" t="s">
        <v>2589</v>
      </c>
      <c r="M1314" s="11"/>
      <c r="N1314" s="11"/>
      <c r="O1314" s="12">
        <f t="shared" si="86"/>
        <v>1347</v>
      </c>
      <c r="P1314" s="12">
        <f t="shared" si="87"/>
        <v>26940</v>
      </c>
      <c r="Q1314" s="51">
        <v>0.2</v>
      </c>
      <c r="R1314" s="52">
        <v>0.14699999999999999</v>
      </c>
      <c r="S1314" s="53">
        <f t="shared" si="89"/>
        <v>18384</v>
      </c>
      <c r="T1314" s="12">
        <f t="shared" si="88"/>
        <v>15320</v>
      </c>
    </row>
    <row r="1315" spans="3:20" ht="24" x14ac:dyDescent="0.25">
      <c r="C1315" s="11">
        <v>1309</v>
      </c>
      <c r="D1315" s="9" t="s">
        <v>1684</v>
      </c>
      <c r="E1315" s="9" t="s">
        <v>17</v>
      </c>
      <c r="F1315" s="9">
        <v>6</v>
      </c>
      <c r="G1315" s="2"/>
      <c r="H1315" s="6"/>
      <c r="I1315" s="11" t="s">
        <v>12</v>
      </c>
      <c r="J1315" s="12">
        <v>1347</v>
      </c>
      <c r="K1315" s="11"/>
      <c r="L1315" s="11" t="s">
        <v>2589</v>
      </c>
      <c r="M1315" s="11"/>
      <c r="N1315" s="11"/>
      <c r="O1315" s="12">
        <f>J1315</f>
        <v>1347</v>
      </c>
      <c r="P1315" s="12">
        <f t="shared" si="87"/>
        <v>8082</v>
      </c>
      <c r="Q1315" s="51">
        <v>0.2</v>
      </c>
      <c r="R1315" s="52">
        <v>0.14699999999999999</v>
      </c>
      <c r="S1315" s="53">
        <f t="shared" si="89"/>
        <v>5515</v>
      </c>
      <c r="T1315" s="12">
        <f t="shared" si="88"/>
        <v>4595.8333333333339</v>
      </c>
    </row>
    <row r="1316" spans="3:20" ht="24" x14ac:dyDescent="0.25">
      <c r="C1316" s="11">
        <v>1310</v>
      </c>
      <c r="D1316" s="9" t="s">
        <v>1685</v>
      </c>
      <c r="E1316" s="9" t="s">
        <v>17</v>
      </c>
      <c r="F1316" s="9">
        <v>3</v>
      </c>
      <c r="G1316" s="2"/>
      <c r="H1316" s="6"/>
      <c r="I1316" s="11" t="s">
        <v>12</v>
      </c>
      <c r="J1316" s="12">
        <v>2545.1999999999998</v>
      </c>
      <c r="K1316" s="11"/>
      <c r="L1316" s="11" t="s">
        <v>2590</v>
      </c>
      <c r="M1316" s="11"/>
      <c r="N1316" s="11"/>
      <c r="O1316" s="12">
        <f t="shared" si="86"/>
        <v>2545.1999999999998</v>
      </c>
      <c r="P1316" s="12">
        <f t="shared" si="87"/>
        <v>7635.5999999999995</v>
      </c>
      <c r="Q1316" s="51">
        <v>0.2</v>
      </c>
      <c r="R1316" s="52">
        <v>0.14699999999999999</v>
      </c>
      <c r="S1316" s="53">
        <f t="shared" si="89"/>
        <v>5211</v>
      </c>
      <c r="T1316" s="12">
        <f t="shared" si="88"/>
        <v>4342.5</v>
      </c>
    </row>
    <row r="1317" spans="3:20" ht="48" x14ac:dyDescent="0.25">
      <c r="C1317" s="11">
        <v>1311</v>
      </c>
      <c r="D1317" s="9" t="s">
        <v>1686</v>
      </c>
      <c r="E1317" s="9" t="s">
        <v>17</v>
      </c>
      <c r="F1317" s="9">
        <v>8</v>
      </c>
      <c r="G1317" s="2"/>
      <c r="H1317" s="6"/>
      <c r="I1317" s="11" t="s">
        <v>12</v>
      </c>
      <c r="J1317" s="12">
        <v>8319</v>
      </c>
      <c r="K1317" s="11"/>
      <c r="L1317" s="11" t="s">
        <v>2591</v>
      </c>
      <c r="M1317" s="11"/>
      <c r="N1317" s="11"/>
      <c r="O1317" s="12">
        <f t="shared" si="86"/>
        <v>8319</v>
      </c>
      <c r="P1317" s="12">
        <f t="shared" si="87"/>
        <v>66552</v>
      </c>
      <c r="Q1317" s="51">
        <v>0.2</v>
      </c>
      <c r="R1317" s="52">
        <v>0.14699999999999999</v>
      </c>
      <c r="S1317" s="53">
        <f t="shared" si="89"/>
        <v>45415</v>
      </c>
      <c r="T1317" s="12">
        <f t="shared" si="88"/>
        <v>37845.833333333336</v>
      </c>
    </row>
    <row r="1318" spans="3:20" ht="48" x14ac:dyDescent="0.25">
      <c r="C1318" s="11">
        <v>1312</v>
      </c>
      <c r="D1318" s="9" t="s">
        <v>1687</v>
      </c>
      <c r="E1318" s="9" t="s">
        <v>17</v>
      </c>
      <c r="F1318" s="9">
        <v>1</v>
      </c>
      <c r="G1318" s="2"/>
      <c r="H1318" s="6"/>
      <c r="I1318" s="11" t="s">
        <v>12</v>
      </c>
      <c r="J1318" s="12">
        <v>8319</v>
      </c>
      <c r="K1318" s="11"/>
      <c r="L1318" s="11" t="s">
        <v>2591</v>
      </c>
      <c r="M1318" s="11"/>
      <c r="N1318" s="11"/>
      <c r="O1318" s="12">
        <f t="shared" si="86"/>
        <v>8319</v>
      </c>
      <c r="P1318" s="12">
        <f t="shared" si="87"/>
        <v>8319</v>
      </c>
      <c r="Q1318" s="51">
        <v>0.2</v>
      </c>
      <c r="R1318" s="52">
        <v>0.14699999999999999</v>
      </c>
      <c r="S1318" s="53">
        <f t="shared" si="89"/>
        <v>5677</v>
      </c>
      <c r="T1318" s="12">
        <f t="shared" si="88"/>
        <v>4730.8333333333339</v>
      </c>
    </row>
    <row r="1319" spans="3:20" ht="24" x14ac:dyDescent="0.25">
      <c r="C1319" s="11">
        <v>1313</v>
      </c>
      <c r="D1319" s="9" t="s">
        <v>1688</v>
      </c>
      <c r="E1319" s="9" t="s">
        <v>17</v>
      </c>
      <c r="F1319" s="9">
        <v>1</v>
      </c>
      <c r="G1319" s="2"/>
      <c r="H1319" s="6"/>
      <c r="I1319" s="11" t="s">
        <v>12</v>
      </c>
      <c r="J1319" s="12">
        <v>2545.1999999999998</v>
      </c>
      <c r="K1319" s="11"/>
      <c r="L1319" s="11" t="s">
        <v>2590</v>
      </c>
      <c r="M1319" s="11"/>
      <c r="N1319" s="11"/>
      <c r="O1319" s="12">
        <f t="shared" si="86"/>
        <v>2545.1999999999998</v>
      </c>
      <c r="P1319" s="12">
        <f t="shared" si="87"/>
        <v>2545.1999999999998</v>
      </c>
      <c r="Q1319" s="51">
        <v>0.2</v>
      </c>
      <c r="R1319" s="52">
        <v>0.14699999999999999</v>
      </c>
      <c r="S1319" s="53">
        <f t="shared" si="89"/>
        <v>1737</v>
      </c>
      <c r="T1319" s="12">
        <f t="shared" si="88"/>
        <v>1447.5</v>
      </c>
    </row>
    <row r="1320" spans="3:20" x14ac:dyDescent="0.25">
      <c r="C1320" s="11">
        <v>1314</v>
      </c>
      <c r="D1320" s="9" t="s">
        <v>1689</v>
      </c>
      <c r="E1320" s="9" t="s">
        <v>17</v>
      </c>
      <c r="F1320" s="9">
        <v>5</v>
      </c>
      <c r="G1320" s="2"/>
      <c r="H1320" s="6"/>
      <c r="I1320" s="11" t="s">
        <v>12</v>
      </c>
      <c r="J1320" s="12">
        <v>5200</v>
      </c>
      <c r="K1320" s="11"/>
      <c r="L1320" s="11" t="s">
        <v>2393</v>
      </c>
      <c r="M1320" s="11"/>
      <c r="N1320" s="11"/>
      <c r="O1320" s="12">
        <f t="shared" si="86"/>
        <v>5200</v>
      </c>
      <c r="P1320" s="12">
        <f t="shared" si="87"/>
        <v>26000</v>
      </c>
      <c r="Q1320" s="51">
        <v>0.2</v>
      </c>
      <c r="R1320" s="52">
        <v>0.14699999999999999</v>
      </c>
      <c r="S1320" s="53">
        <f t="shared" si="89"/>
        <v>17742</v>
      </c>
      <c r="T1320" s="12">
        <f t="shared" si="88"/>
        <v>14785</v>
      </c>
    </row>
    <row r="1321" spans="3:20" ht="24" x14ac:dyDescent="0.25">
      <c r="C1321" s="11">
        <v>1315</v>
      </c>
      <c r="D1321" s="9" t="s">
        <v>1690</v>
      </c>
      <c r="E1321" s="9" t="s">
        <v>17</v>
      </c>
      <c r="F1321" s="9">
        <v>6</v>
      </c>
      <c r="G1321" s="2"/>
      <c r="H1321" s="6"/>
      <c r="I1321" s="11" t="s">
        <v>12</v>
      </c>
      <c r="J1321" s="12">
        <v>3980</v>
      </c>
      <c r="K1321" s="11"/>
      <c r="L1321" s="11" t="s">
        <v>2592</v>
      </c>
      <c r="M1321" s="11"/>
      <c r="N1321" s="11"/>
      <c r="O1321" s="12">
        <f t="shared" si="86"/>
        <v>3980</v>
      </c>
      <c r="P1321" s="12">
        <f t="shared" si="87"/>
        <v>23880</v>
      </c>
      <c r="Q1321" s="51">
        <v>0.2</v>
      </c>
      <c r="R1321" s="52">
        <v>0.14699999999999999</v>
      </c>
      <c r="S1321" s="53">
        <f t="shared" si="89"/>
        <v>16296</v>
      </c>
      <c r="T1321" s="12">
        <f t="shared" si="88"/>
        <v>13580</v>
      </c>
    </row>
    <row r="1322" spans="3:20" ht="36" x14ac:dyDescent="0.25">
      <c r="C1322" s="11">
        <v>1316</v>
      </c>
      <c r="D1322" s="9" t="s">
        <v>1691</v>
      </c>
      <c r="E1322" s="9" t="s">
        <v>17</v>
      </c>
      <c r="F1322" s="9">
        <v>22</v>
      </c>
      <c r="G1322" s="2"/>
      <c r="H1322" s="6"/>
      <c r="I1322" s="11" t="s">
        <v>12</v>
      </c>
      <c r="J1322" s="12">
        <v>265</v>
      </c>
      <c r="K1322" s="11"/>
      <c r="L1322" s="11" t="s">
        <v>2593</v>
      </c>
      <c r="M1322" s="11"/>
      <c r="N1322" s="11"/>
      <c r="O1322" s="12">
        <f t="shared" si="86"/>
        <v>265</v>
      </c>
      <c r="P1322" s="12">
        <f t="shared" si="87"/>
        <v>5830</v>
      </c>
      <c r="Q1322" s="51">
        <v>0.2</v>
      </c>
      <c r="R1322" s="52">
        <v>0.14699999999999999</v>
      </c>
      <c r="S1322" s="53">
        <f t="shared" si="89"/>
        <v>3978</v>
      </c>
      <c r="T1322" s="12">
        <f t="shared" si="88"/>
        <v>3315</v>
      </c>
    </row>
    <row r="1323" spans="3:20" x14ac:dyDescent="0.25">
      <c r="C1323" s="11">
        <v>1317</v>
      </c>
      <c r="D1323" s="9" t="s">
        <v>2554</v>
      </c>
      <c r="E1323" s="9" t="s">
        <v>17</v>
      </c>
      <c r="F1323" s="9">
        <v>1</v>
      </c>
      <c r="G1323" s="2"/>
      <c r="H1323" s="6"/>
      <c r="I1323" s="11" t="s">
        <v>12</v>
      </c>
      <c r="J1323" s="12">
        <v>8965</v>
      </c>
      <c r="K1323" s="11"/>
      <c r="L1323" s="11" t="s">
        <v>2553</v>
      </c>
      <c r="M1323" s="11"/>
      <c r="N1323" s="11"/>
      <c r="O1323" s="12">
        <f t="shared" si="86"/>
        <v>8965</v>
      </c>
      <c r="P1323" s="12">
        <f t="shared" si="87"/>
        <v>8965</v>
      </c>
      <c r="Q1323" s="51">
        <v>0.2</v>
      </c>
      <c r="R1323" s="52">
        <v>0.14699999999999999</v>
      </c>
      <c r="S1323" s="53">
        <f t="shared" si="89"/>
        <v>6118</v>
      </c>
      <c r="T1323" s="12">
        <f t="shared" si="88"/>
        <v>5098.3333333333339</v>
      </c>
    </row>
    <row r="1324" spans="3:20" x14ac:dyDescent="0.25">
      <c r="C1324" s="11">
        <v>1318</v>
      </c>
      <c r="D1324" s="9" t="s">
        <v>1692</v>
      </c>
      <c r="E1324" s="9" t="s">
        <v>17</v>
      </c>
      <c r="F1324" s="9">
        <v>13</v>
      </c>
      <c r="G1324" s="2"/>
      <c r="H1324" s="6"/>
      <c r="I1324" s="11" t="s">
        <v>12</v>
      </c>
      <c r="J1324" s="12">
        <v>2977</v>
      </c>
      <c r="K1324" s="11"/>
      <c r="L1324" s="11" t="s">
        <v>2594</v>
      </c>
      <c r="M1324" s="11"/>
      <c r="N1324" s="11"/>
      <c r="O1324" s="12">
        <f t="shared" si="86"/>
        <v>2977</v>
      </c>
      <c r="P1324" s="12">
        <f t="shared" si="87"/>
        <v>38701</v>
      </c>
      <c r="Q1324" s="51">
        <v>0.2</v>
      </c>
      <c r="R1324" s="52">
        <v>0.14699999999999999</v>
      </c>
      <c r="S1324" s="53">
        <f t="shared" si="89"/>
        <v>26410</v>
      </c>
      <c r="T1324" s="12">
        <f t="shared" si="88"/>
        <v>22008.333333333336</v>
      </c>
    </row>
    <row r="1325" spans="3:20" x14ac:dyDescent="0.25">
      <c r="C1325" s="11">
        <v>1319</v>
      </c>
      <c r="D1325" s="9" t="s">
        <v>1693</v>
      </c>
      <c r="E1325" s="9" t="s">
        <v>17</v>
      </c>
      <c r="F1325" s="9">
        <v>10</v>
      </c>
      <c r="G1325" s="2"/>
      <c r="H1325" s="6"/>
      <c r="I1325" s="11" t="s">
        <v>12</v>
      </c>
      <c r="J1325" s="12">
        <v>177</v>
      </c>
      <c r="K1325" s="11"/>
      <c r="L1325" s="11" t="s">
        <v>2595</v>
      </c>
      <c r="M1325" s="11"/>
      <c r="N1325" s="11"/>
      <c r="O1325" s="12">
        <f t="shared" si="86"/>
        <v>177</v>
      </c>
      <c r="P1325" s="12">
        <f t="shared" si="87"/>
        <v>1770</v>
      </c>
      <c r="Q1325" s="51">
        <v>0.2</v>
      </c>
      <c r="R1325" s="52">
        <v>0.14699999999999999</v>
      </c>
      <c r="S1325" s="53">
        <f t="shared" si="89"/>
        <v>1208</v>
      </c>
      <c r="T1325" s="12">
        <f t="shared" si="88"/>
        <v>1006.6666666666667</v>
      </c>
    </row>
    <row r="1326" spans="3:20" x14ac:dyDescent="0.25">
      <c r="C1326" s="11">
        <v>1320</v>
      </c>
      <c r="D1326" s="9" t="s">
        <v>1694</v>
      </c>
      <c r="E1326" s="9" t="s">
        <v>17</v>
      </c>
      <c r="F1326" s="9">
        <v>1</v>
      </c>
      <c r="G1326" s="2"/>
      <c r="H1326" s="6"/>
      <c r="I1326" s="11" t="s">
        <v>12</v>
      </c>
      <c r="J1326" s="12">
        <v>320</v>
      </c>
      <c r="K1326" s="11"/>
      <c r="L1326" s="11" t="s">
        <v>2596</v>
      </c>
      <c r="M1326" s="11"/>
      <c r="N1326" s="11"/>
      <c r="O1326" s="12">
        <f t="shared" si="86"/>
        <v>320</v>
      </c>
      <c r="P1326" s="12">
        <f t="shared" si="87"/>
        <v>320</v>
      </c>
      <c r="Q1326" s="51">
        <v>0.2</v>
      </c>
      <c r="R1326" s="52">
        <v>0.14699999999999999</v>
      </c>
      <c r="S1326" s="53">
        <f t="shared" si="89"/>
        <v>218</v>
      </c>
      <c r="T1326" s="12">
        <f t="shared" si="88"/>
        <v>181.66666666666669</v>
      </c>
    </row>
    <row r="1327" spans="3:20" ht="24" x14ac:dyDescent="0.25">
      <c r="C1327" s="11">
        <v>1321</v>
      </c>
      <c r="D1327" s="9" t="s">
        <v>1695</v>
      </c>
      <c r="E1327" s="9" t="s">
        <v>17</v>
      </c>
      <c r="F1327" s="9">
        <v>1</v>
      </c>
      <c r="G1327" s="2"/>
      <c r="H1327" s="6"/>
      <c r="I1327" s="11" t="s">
        <v>12</v>
      </c>
      <c r="J1327" s="12">
        <v>626.6</v>
      </c>
      <c r="K1327" s="11"/>
      <c r="L1327" s="11" t="s">
        <v>2597</v>
      </c>
      <c r="M1327" s="11"/>
      <c r="N1327" s="11"/>
      <c r="O1327" s="12">
        <f t="shared" si="86"/>
        <v>626.6</v>
      </c>
      <c r="P1327" s="12">
        <f t="shared" si="87"/>
        <v>626.6</v>
      </c>
      <c r="Q1327" s="51">
        <v>0.2</v>
      </c>
      <c r="R1327" s="52">
        <v>0.14699999999999999</v>
      </c>
      <c r="S1327" s="53">
        <f t="shared" si="89"/>
        <v>428</v>
      </c>
      <c r="T1327" s="12">
        <f t="shared" si="88"/>
        <v>356.66666666666669</v>
      </c>
    </row>
    <row r="1328" spans="3:20" ht="24" x14ac:dyDescent="0.25">
      <c r="C1328" s="11">
        <v>1322</v>
      </c>
      <c r="D1328" s="9" t="s">
        <v>1696</v>
      </c>
      <c r="E1328" s="9" t="s">
        <v>17</v>
      </c>
      <c r="F1328" s="9">
        <v>3</v>
      </c>
      <c r="G1328" s="2"/>
      <c r="H1328" s="6"/>
      <c r="I1328" s="11" t="s">
        <v>12</v>
      </c>
      <c r="J1328" s="12">
        <v>361</v>
      </c>
      <c r="K1328" s="11"/>
      <c r="L1328" s="11" t="s">
        <v>2598</v>
      </c>
      <c r="M1328" s="11"/>
      <c r="N1328" s="11"/>
      <c r="O1328" s="12">
        <f t="shared" si="86"/>
        <v>361</v>
      </c>
      <c r="P1328" s="12">
        <f t="shared" si="87"/>
        <v>1083</v>
      </c>
      <c r="Q1328" s="51">
        <v>0.2</v>
      </c>
      <c r="R1328" s="52">
        <v>0.14699999999999999</v>
      </c>
      <c r="S1328" s="53">
        <f t="shared" si="89"/>
        <v>739</v>
      </c>
      <c r="T1328" s="12">
        <f t="shared" si="88"/>
        <v>615.83333333333337</v>
      </c>
    </row>
    <row r="1329" spans="3:20" x14ac:dyDescent="0.25">
      <c r="C1329" s="11">
        <v>1323</v>
      </c>
      <c r="D1329" s="9" t="s">
        <v>1697</v>
      </c>
      <c r="E1329" s="9" t="s">
        <v>17</v>
      </c>
      <c r="F1329" s="9">
        <v>4000</v>
      </c>
      <c r="G1329" s="2"/>
      <c r="H1329" s="6"/>
      <c r="I1329" s="11" t="s">
        <v>12</v>
      </c>
      <c r="J1329" s="12">
        <v>2.88</v>
      </c>
      <c r="K1329" s="11"/>
      <c r="L1329" s="11" t="s">
        <v>2599</v>
      </c>
      <c r="M1329" s="11"/>
      <c r="N1329" s="11"/>
      <c r="O1329" s="12">
        <f t="shared" si="86"/>
        <v>2.88</v>
      </c>
      <c r="P1329" s="12">
        <f t="shared" si="87"/>
        <v>11520</v>
      </c>
      <c r="Q1329" s="51">
        <v>0.2</v>
      </c>
      <c r="R1329" s="52">
        <v>0.14699999999999999</v>
      </c>
      <c r="S1329" s="53">
        <f t="shared" si="89"/>
        <v>7861</v>
      </c>
      <c r="T1329" s="12">
        <f t="shared" si="88"/>
        <v>6550.8333333333339</v>
      </c>
    </row>
    <row r="1330" spans="3:20" x14ac:dyDescent="0.25">
      <c r="C1330" s="11">
        <v>1324</v>
      </c>
      <c r="D1330" s="9" t="s">
        <v>1698</v>
      </c>
      <c r="E1330" s="9" t="s">
        <v>17</v>
      </c>
      <c r="F1330" s="9">
        <v>540</v>
      </c>
      <c r="G1330" s="2"/>
      <c r="H1330" s="6"/>
      <c r="I1330" s="11" t="s">
        <v>12</v>
      </c>
      <c r="J1330" s="12">
        <v>2.88</v>
      </c>
      <c r="K1330" s="11"/>
      <c r="L1330" s="11" t="s">
        <v>2599</v>
      </c>
      <c r="M1330" s="11"/>
      <c r="N1330" s="11"/>
      <c r="O1330" s="12">
        <f t="shared" si="86"/>
        <v>2.88</v>
      </c>
      <c r="P1330" s="12">
        <f t="shared" si="87"/>
        <v>1555.2</v>
      </c>
      <c r="Q1330" s="51">
        <v>0.2</v>
      </c>
      <c r="R1330" s="52">
        <v>0.14699999999999999</v>
      </c>
      <c r="S1330" s="53">
        <f t="shared" si="89"/>
        <v>1061</v>
      </c>
      <c r="T1330" s="12">
        <f t="shared" si="88"/>
        <v>884.16666666666674</v>
      </c>
    </row>
    <row r="1331" spans="3:20" x14ac:dyDescent="0.25">
      <c r="C1331" s="11">
        <v>1325</v>
      </c>
      <c r="D1331" s="9" t="s">
        <v>1699</v>
      </c>
      <c r="E1331" s="9" t="s">
        <v>17</v>
      </c>
      <c r="F1331" s="9">
        <v>200</v>
      </c>
      <c r="G1331" s="2"/>
      <c r="H1331" s="6"/>
      <c r="I1331" s="11" t="s">
        <v>12</v>
      </c>
      <c r="J1331" s="12">
        <v>2.88</v>
      </c>
      <c r="K1331" s="11"/>
      <c r="L1331" s="11" t="s">
        <v>2599</v>
      </c>
      <c r="M1331" s="11"/>
      <c r="N1331" s="11"/>
      <c r="O1331" s="12">
        <f t="shared" si="86"/>
        <v>2.88</v>
      </c>
      <c r="P1331" s="12">
        <f t="shared" si="87"/>
        <v>576</v>
      </c>
      <c r="Q1331" s="51">
        <v>0.2</v>
      </c>
      <c r="R1331" s="52">
        <v>0.14699999999999999</v>
      </c>
      <c r="S1331" s="53">
        <f t="shared" si="89"/>
        <v>393</v>
      </c>
      <c r="T1331" s="12">
        <f t="shared" si="88"/>
        <v>327.5</v>
      </c>
    </row>
    <row r="1332" spans="3:20" x14ac:dyDescent="0.25">
      <c r="C1332" s="11">
        <v>1326</v>
      </c>
      <c r="D1332" s="9" t="s">
        <v>1700</v>
      </c>
      <c r="E1332" s="9" t="s">
        <v>17</v>
      </c>
      <c r="F1332" s="9">
        <v>150</v>
      </c>
      <c r="G1332" s="2"/>
      <c r="H1332" s="6"/>
      <c r="I1332" s="11" t="s">
        <v>12</v>
      </c>
      <c r="J1332" s="12">
        <v>2.88</v>
      </c>
      <c r="K1332" s="11"/>
      <c r="L1332" s="11" t="s">
        <v>2599</v>
      </c>
      <c r="M1332" s="11"/>
      <c r="N1332" s="11"/>
      <c r="O1332" s="12">
        <f t="shared" si="86"/>
        <v>2.88</v>
      </c>
      <c r="P1332" s="12">
        <f t="shared" si="87"/>
        <v>432</v>
      </c>
      <c r="Q1332" s="51">
        <v>0.2</v>
      </c>
      <c r="R1332" s="52">
        <v>0.14699999999999999</v>
      </c>
      <c r="S1332" s="53">
        <f t="shared" si="89"/>
        <v>295</v>
      </c>
      <c r="T1332" s="12">
        <f t="shared" si="88"/>
        <v>245.83333333333334</v>
      </c>
    </row>
    <row r="1333" spans="3:20" x14ac:dyDescent="0.25">
      <c r="C1333" s="11">
        <v>1327</v>
      </c>
      <c r="D1333" s="9" t="s">
        <v>1701</v>
      </c>
      <c r="E1333" s="9" t="s">
        <v>17</v>
      </c>
      <c r="F1333" s="9">
        <v>1400</v>
      </c>
      <c r="G1333" s="2"/>
      <c r="H1333" s="6"/>
      <c r="I1333" s="11" t="s">
        <v>12</v>
      </c>
      <c r="J1333" s="12">
        <v>2.88</v>
      </c>
      <c r="K1333" s="11"/>
      <c r="L1333" s="11" t="s">
        <v>2599</v>
      </c>
      <c r="M1333" s="11"/>
      <c r="N1333" s="11"/>
      <c r="O1333" s="12">
        <f t="shared" si="86"/>
        <v>2.88</v>
      </c>
      <c r="P1333" s="12">
        <f t="shared" si="87"/>
        <v>4032</v>
      </c>
      <c r="Q1333" s="51">
        <v>0.2</v>
      </c>
      <c r="R1333" s="52">
        <v>0.14699999999999999</v>
      </c>
      <c r="S1333" s="53">
        <f t="shared" si="89"/>
        <v>2751</v>
      </c>
      <c r="T1333" s="12">
        <f t="shared" si="88"/>
        <v>2292.5</v>
      </c>
    </row>
    <row r="1334" spans="3:20" x14ac:dyDescent="0.25">
      <c r="C1334" s="11">
        <v>1328</v>
      </c>
      <c r="D1334" s="9" t="s">
        <v>1702</v>
      </c>
      <c r="E1334" s="9" t="s">
        <v>17</v>
      </c>
      <c r="F1334" s="9">
        <v>1000</v>
      </c>
      <c r="G1334" s="2"/>
      <c r="H1334" s="6"/>
      <c r="I1334" s="11" t="s">
        <v>12</v>
      </c>
      <c r="J1334" s="12">
        <v>2.88</v>
      </c>
      <c r="K1334" s="11"/>
      <c r="L1334" s="11" t="s">
        <v>2599</v>
      </c>
      <c r="M1334" s="11"/>
      <c r="N1334" s="11"/>
      <c r="O1334" s="12">
        <f t="shared" si="86"/>
        <v>2.88</v>
      </c>
      <c r="P1334" s="12">
        <f t="shared" si="87"/>
        <v>2880</v>
      </c>
      <c r="Q1334" s="51">
        <v>0.2</v>
      </c>
      <c r="R1334" s="52">
        <v>0.14699999999999999</v>
      </c>
      <c r="S1334" s="53">
        <f t="shared" si="89"/>
        <v>1965</v>
      </c>
      <c r="T1334" s="12">
        <f t="shared" si="88"/>
        <v>1637.5</v>
      </c>
    </row>
    <row r="1335" spans="3:20" ht="24" x14ac:dyDescent="0.25">
      <c r="C1335" s="11">
        <v>1329</v>
      </c>
      <c r="D1335" s="9" t="s">
        <v>1703</v>
      </c>
      <c r="E1335" s="9" t="s">
        <v>17</v>
      </c>
      <c r="F1335" s="9">
        <v>500</v>
      </c>
      <c r="G1335" s="2"/>
      <c r="H1335" s="6"/>
      <c r="I1335" s="11" t="s">
        <v>12</v>
      </c>
      <c r="J1335" s="12">
        <v>19</v>
      </c>
      <c r="K1335" s="11"/>
      <c r="L1335" s="11" t="s">
        <v>2600</v>
      </c>
      <c r="M1335" s="11"/>
      <c r="N1335" s="11"/>
      <c r="O1335" s="12">
        <f t="shared" si="86"/>
        <v>19</v>
      </c>
      <c r="P1335" s="12">
        <f t="shared" si="87"/>
        <v>9500</v>
      </c>
      <c r="Q1335" s="51">
        <v>0.2</v>
      </c>
      <c r="R1335" s="52">
        <v>0.14699999999999999</v>
      </c>
      <c r="S1335" s="53">
        <f t="shared" si="89"/>
        <v>6483</v>
      </c>
      <c r="T1335" s="12">
        <f t="shared" si="88"/>
        <v>5402.5</v>
      </c>
    </row>
    <row r="1336" spans="3:20" ht="24" x14ac:dyDescent="0.25">
      <c r="C1336" s="11">
        <v>1330</v>
      </c>
      <c r="D1336" s="9" t="s">
        <v>1704</v>
      </c>
      <c r="E1336" s="9" t="s">
        <v>17</v>
      </c>
      <c r="F1336" s="9">
        <v>1000</v>
      </c>
      <c r="G1336" s="2"/>
      <c r="H1336" s="6"/>
      <c r="I1336" s="11" t="s">
        <v>12</v>
      </c>
      <c r="J1336" s="12">
        <v>19</v>
      </c>
      <c r="K1336" s="11"/>
      <c r="L1336" s="11" t="s">
        <v>2600</v>
      </c>
      <c r="M1336" s="11"/>
      <c r="N1336" s="11"/>
      <c r="O1336" s="12">
        <f t="shared" si="86"/>
        <v>19</v>
      </c>
      <c r="P1336" s="12">
        <f t="shared" si="87"/>
        <v>19000</v>
      </c>
      <c r="Q1336" s="51">
        <v>0.2</v>
      </c>
      <c r="R1336" s="52">
        <v>0.14699999999999999</v>
      </c>
      <c r="S1336" s="53">
        <f t="shared" si="89"/>
        <v>12966</v>
      </c>
      <c r="T1336" s="12">
        <f t="shared" si="88"/>
        <v>10805</v>
      </c>
    </row>
    <row r="1337" spans="3:20" x14ac:dyDescent="0.25">
      <c r="C1337" s="11">
        <v>1331</v>
      </c>
      <c r="D1337" s="9" t="s">
        <v>1705</v>
      </c>
      <c r="E1337" s="9" t="s">
        <v>17</v>
      </c>
      <c r="F1337" s="9">
        <v>1</v>
      </c>
      <c r="G1337" s="2"/>
      <c r="H1337" s="6"/>
      <c r="I1337" s="11" t="s">
        <v>12</v>
      </c>
      <c r="J1337" s="12">
        <v>135745</v>
      </c>
      <c r="K1337" s="11"/>
      <c r="L1337" s="11" t="s">
        <v>2601</v>
      </c>
      <c r="M1337" s="11"/>
      <c r="N1337" s="11"/>
      <c r="O1337" s="12">
        <f t="shared" si="86"/>
        <v>135745</v>
      </c>
      <c r="P1337" s="12">
        <f t="shared" si="87"/>
        <v>135745</v>
      </c>
      <c r="Q1337" s="51">
        <v>0.2</v>
      </c>
      <c r="R1337" s="52">
        <v>0.14699999999999999</v>
      </c>
      <c r="S1337" s="53">
        <f t="shared" si="89"/>
        <v>92632</v>
      </c>
      <c r="T1337" s="12">
        <f t="shared" si="88"/>
        <v>77193.333333333343</v>
      </c>
    </row>
    <row r="1338" spans="3:20" x14ac:dyDescent="0.25">
      <c r="C1338" s="11">
        <v>1332</v>
      </c>
      <c r="D1338" s="9" t="s">
        <v>1706</v>
      </c>
      <c r="E1338" s="9" t="s">
        <v>17</v>
      </c>
      <c r="F1338" s="9">
        <v>1</v>
      </c>
      <c r="G1338" s="2"/>
      <c r="H1338" s="6"/>
      <c r="I1338" s="11" t="s">
        <v>12</v>
      </c>
      <c r="J1338" s="12">
        <v>135745</v>
      </c>
      <c r="K1338" s="11"/>
      <c r="L1338" s="11" t="s">
        <v>2601</v>
      </c>
      <c r="M1338" s="11"/>
      <c r="N1338" s="11"/>
      <c r="O1338" s="12">
        <f t="shared" si="86"/>
        <v>135745</v>
      </c>
      <c r="P1338" s="12">
        <f t="shared" si="87"/>
        <v>135745</v>
      </c>
      <c r="Q1338" s="51">
        <v>0.2</v>
      </c>
      <c r="R1338" s="52">
        <v>0.14699999999999999</v>
      </c>
      <c r="S1338" s="53">
        <f t="shared" si="89"/>
        <v>92632</v>
      </c>
      <c r="T1338" s="12">
        <f t="shared" si="88"/>
        <v>77193.333333333343</v>
      </c>
    </row>
    <row r="1339" spans="3:20" x14ac:dyDescent="0.25">
      <c r="C1339" s="11">
        <v>1333</v>
      </c>
      <c r="D1339" s="9" t="s">
        <v>1707</v>
      </c>
      <c r="E1339" s="9" t="s">
        <v>17</v>
      </c>
      <c r="F1339" s="9">
        <v>1</v>
      </c>
      <c r="G1339" s="2"/>
      <c r="H1339" s="6"/>
      <c r="I1339" s="11" t="s">
        <v>12</v>
      </c>
      <c r="J1339" s="12">
        <v>32903</v>
      </c>
      <c r="K1339" s="11"/>
      <c r="L1339" s="11" t="s">
        <v>2602</v>
      </c>
      <c r="M1339" s="11"/>
      <c r="N1339" s="11"/>
      <c r="O1339" s="12">
        <f t="shared" si="86"/>
        <v>32903</v>
      </c>
      <c r="P1339" s="12">
        <f t="shared" si="87"/>
        <v>32903</v>
      </c>
      <c r="Q1339" s="51">
        <v>0.2</v>
      </c>
      <c r="R1339" s="52">
        <v>0.14699999999999999</v>
      </c>
      <c r="S1339" s="53">
        <f t="shared" si="89"/>
        <v>22453</v>
      </c>
      <c r="T1339" s="12">
        <f t="shared" si="88"/>
        <v>18710.833333333336</v>
      </c>
    </row>
    <row r="1340" spans="3:20" x14ac:dyDescent="0.25">
      <c r="C1340" s="11">
        <v>1334</v>
      </c>
      <c r="D1340" s="9" t="s">
        <v>1708</v>
      </c>
      <c r="E1340" s="9" t="s">
        <v>17</v>
      </c>
      <c r="F1340" s="9">
        <v>2</v>
      </c>
      <c r="G1340" s="2"/>
      <c r="H1340" s="6"/>
      <c r="I1340" s="11" t="s">
        <v>12</v>
      </c>
      <c r="J1340" s="12">
        <v>43.2</v>
      </c>
      <c r="K1340" s="11"/>
      <c r="L1340" s="11" t="s">
        <v>2603</v>
      </c>
      <c r="M1340" s="11"/>
      <c r="N1340" s="11"/>
      <c r="O1340" s="12">
        <f t="shared" si="86"/>
        <v>43.2</v>
      </c>
      <c r="P1340" s="12">
        <f t="shared" si="87"/>
        <v>86.4</v>
      </c>
      <c r="Q1340" s="51">
        <v>0.2</v>
      </c>
      <c r="R1340" s="52">
        <v>0.14699999999999999</v>
      </c>
      <c r="S1340" s="53">
        <f t="shared" si="89"/>
        <v>59</v>
      </c>
      <c r="T1340" s="12">
        <f t="shared" si="88"/>
        <v>49.166666666666671</v>
      </c>
    </row>
    <row r="1341" spans="3:20" ht="24" x14ac:dyDescent="0.25">
      <c r="C1341" s="11">
        <v>1335</v>
      </c>
      <c r="D1341" s="9" t="s">
        <v>1709</v>
      </c>
      <c r="E1341" s="9" t="s">
        <v>17</v>
      </c>
      <c r="F1341" s="9">
        <v>1</v>
      </c>
      <c r="G1341" s="2"/>
      <c r="H1341" s="6"/>
      <c r="I1341" s="11" t="s">
        <v>12</v>
      </c>
      <c r="J1341" s="12">
        <v>10</v>
      </c>
      <c r="K1341" s="11"/>
      <c r="L1341" s="11" t="s">
        <v>2604</v>
      </c>
      <c r="M1341" s="11"/>
      <c r="N1341" s="11"/>
      <c r="O1341" s="12">
        <f t="shared" si="86"/>
        <v>10</v>
      </c>
      <c r="P1341" s="12">
        <f t="shared" si="87"/>
        <v>10</v>
      </c>
      <c r="Q1341" s="51">
        <v>0.2</v>
      </c>
      <c r="R1341" s="52">
        <v>0.14699999999999999</v>
      </c>
      <c r="S1341" s="53">
        <f t="shared" si="89"/>
        <v>7</v>
      </c>
      <c r="T1341" s="12">
        <f t="shared" si="88"/>
        <v>5.8333333333333339</v>
      </c>
    </row>
    <row r="1342" spans="3:20" ht="24" x14ac:dyDescent="0.25">
      <c r="C1342" s="11">
        <v>1336</v>
      </c>
      <c r="D1342" s="9" t="s">
        <v>1710</v>
      </c>
      <c r="E1342" s="9" t="s">
        <v>17</v>
      </c>
      <c r="F1342" s="9">
        <v>1</v>
      </c>
      <c r="G1342" s="2"/>
      <c r="H1342" s="6"/>
      <c r="I1342" s="11" t="s">
        <v>12</v>
      </c>
      <c r="J1342" s="12">
        <v>10</v>
      </c>
      <c r="K1342" s="11"/>
      <c r="L1342" s="11" t="s">
        <v>2604</v>
      </c>
      <c r="M1342" s="11"/>
      <c r="N1342" s="11"/>
      <c r="O1342" s="12">
        <f t="shared" si="86"/>
        <v>10</v>
      </c>
      <c r="P1342" s="12">
        <f t="shared" si="87"/>
        <v>10</v>
      </c>
      <c r="Q1342" s="51">
        <v>0.2</v>
      </c>
      <c r="R1342" s="52">
        <v>0.14699999999999999</v>
      </c>
      <c r="S1342" s="53">
        <f t="shared" si="89"/>
        <v>7</v>
      </c>
      <c r="T1342" s="12">
        <f t="shared" si="88"/>
        <v>5.8333333333333339</v>
      </c>
    </row>
    <row r="1343" spans="3:20" ht="24" x14ac:dyDescent="0.25">
      <c r="C1343" s="11">
        <v>1337</v>
      </c>
      <c r="D1343" s="9" t="s">
        <v>1711</v>
      </c>
      <c r="E1343" s="9" t="s">
        <v>17</v>
      </c>
      <c r="F1343" s="9">
        <v>1</v>
      </c>
      <c r="G1343" s="2"/>
      <c r="H1343" s="6"/>
      <c r="I1343" s="11" t="s">
        <v>12</v>
      </c>
      <c r="J1343" s="12">
        <v>10</v>
      </c>
      <c r="K1343" s="11"/>
      <c r="L1343" s="11" t="s">
        <v>2604</v>
      </c>
      <c r="M1343" s="11"/>
      <c r="N1343" s="11"/>
      <c r="O1343" s="12">
        <f t="shared" si="86"/>
        <v>10</v>
      </c>
      <c r="P1343" s="12">
        <f t="shared" si="87"/>
        <v>10</v>
      </c>
      <c r="Q1343" s="51">
        <v>0.2</v>
      </c>
      <c r="R1343" s="52">
        <v>0.14699999999999999</v>
      </c>
      <c r="S1343" s="53">
        <f t="shared" si="89"/>
        <v>7</v>
      </c>
      <c r="T1343" s="12">
        <f t="shared" si="88"/>
        <v>5.8333333333333339</v>
      </c>
    </row>
    <row r="1344" spans="3:20" ht="24" x14ac:dyDescent="0.25">
      <c r="C1344" s="11">
        <v>1338</v>
      </c>
      <c r="D1344" s="9" t="s">
        <v>1712</v>
      </c>
      <c r="E1344" s="9" t="s">
        <v>17</v>
      </c>
      <c r="F1344" s="9">
        <v>1</v>
      </c>
      <c r="G1344" s="2"/>
      <c r="H1344" s="6"/>
      <c r="I1344" s="11" t="s">
        <v>12</v>
      </c>
      <c r="J1344" s="12">
        <v>272.64999999999998</v>
      </c>
      <c r="K1344" s="11"/>
      <c r="L1344" s="11" t="s">
        <v>2605</v>
      </c>
      <c r="M1344" s="11"/>
      <c r="N1344" s="11"/>
      <c r="O1344" s="12">
        <f t="shared" si="86"/>
        <v>272.64999999999998</v>
      </c>
      <c r="P1344" s="12">
        <f t="shared" si="87"/>
        <v>272.64999999999998</v>
      </c>
      <c r="Q1344" s="51">
        <v>0.2</v>
      </c>
      <c r="R1344" s="52">
        <v>0.14699999999999999</v>
      </c>
      <c r="S1344" s="53">
        <f t="shared" si="89"/>
        <v>186</v>
      </c>
      <c r="T1344" s="12">
        <f t="shared" si="88"/>
        <v>155</v>
      </c>
    </row>
    <row r="1345" spans="3:20" ht="24" x14ac:dyDescent="0.25">
      <c r="C1345" s="11">
        <v>1339</v>
      </c>
      <c r="D1345" s="9" t="s">
        <v>1713</v>
      </c>
      <c r="E1345" s="9" t="s">
        <v>17</v>
      </c>
      <c r="F1345" s="9">
        <v>1</v>
      </c>
      <c r="G1345" s="2"/>
      <c r="H1345" s="6"/>
      <c r="I1345" s="11" t="s">
        <v>12</v>
      </c>
      <c r="J1345" s="12">
        <v>272.64999999999998</v>
      </c>
      <c r="K1345" s="11"/>
      <c r="L1345" s="11" t="s">
        <v>2605</v>
      </c>
      <c r="M1345" s="11"/>
      <c r="N1345" s="11"/>
      <c r="O1345" s="12">
        <f t="shared" si="86"/>
        <v>272.64999999999998</v>
      </c>
      <c r="P1345" s="12">
        <f t="shared" si="87"/>
        <v>272.64999999999998</v>
      </c>
      <c r="Q1345" s="51">
        <v>0.2</v>
      </c>
      <c r="R1345" s="52">
        <v>0.14699999999999999</v>
      </c>
      <c r="S1345" s="53">
        <f t="shared" si="89"/>
        <v>186</v>
      </c>
      <c r="T1345" s="12">
        <f t="shared" si="88"/>
        <v>155</v>
      </c>
    </row>
    <row r="1346" spans="3:20" x14ac:dyDescent="0.25">
      <c r="C1346" s="11">
        <v>1340</v>
      </c>
      <c r="D1346" s="9" t="s">
        <v>1714</v>
      </c>
      <c r="E1346" s="9" t="s">
        <v>17</v>
      </c>
      <c r="F1346" s="9">
        <v>1</v>
      </c>
      <c r="G1346" s="2"/>
      <c r="H1346" s="6"/>
      <c r="I1346" s="11" t="s">
        <v>12</v>
      </c>
      <c r="J1346" s="12">
        <v>203</v>
      </c>
      <c r="K1346" s="11"/>
      <c r="L1346" s="11" t="s">
        <v>2606</v>
      </c>
      <c r="M1346" s="11"/>
      <c r="N1346" s="11"/>
      <c r="O1346" s="12">
        <f t="shared" si="86"/>
        <v>203</v>
      </c>
      <c r="P1346" s="12">
        <f t="shared" si="87"/>
        <v>203</v>
      </c>
      <c r="Q1346" s="51">
        <v>0.2</v>
      </c>
      <c r="R1346" s="52">
        <v>0.14699999999999999</v>
      </c>
      <c r="S1346" s="53">
        <f t="shared" si="89"/>
        <v>139</v>
      </c>
      <c r="T1346" s="12">
        <f t="shared" si="88"/>
        <v>115.83333333333334</v>
      </c>
    </row>
    <row r="1347" spans="3:20" x14ac:dyDescent="0.25">
      <c r="C1347" s="11">
        <v>1341</v>
      </c>
      <c r="D1347" s="9" t="s">
        <v>1715</v>
      </c>
      <c r="E1347" s="9" t="s">
        <v>17</v>
      </c>
      <c r="F1347" s="9">
        <v>1</v>
      </c>
      <c r="G1347" s="2"/>
      <c r="H1347" s="6"/>
      <c r="I1347" s="11" t="s">
        <v>12</v>
      </c>
      <c r="J1347" s="12">
        <v>203</v>
      </c>
      <c r="K1347" s="11"/>
      <c r="L1347" s="11" t="s">
        <v>2606</v>
      </c>
      <c r="M1347" s="11"/>
      <c r="N1347" s="11"/>
      <c r="O1347" s="12">
        <f t="shared" si="86"/>
        <v>203</v>
      </c>
      <c r="P1347" s="12">
        <f t="shared" si="87"/>
        <v>203</v>
      </c>
      <c r="Q1347" s="51">
        <v>0.2</v>
      </c>
      <c r="R1347" s="52">
        <v>0.14699999999999999</v>
      </c>
      <c r="S1347" s="53">
        <f t="shared" si="89"/>
        <v>139</v>
      </c>
      <c r="T1347" s="12">
        <f t="shared" si="88"/>
        <v>115.83333333333334</v>
      </c>
    </row>
    <row r="1348" spans="3:20" ht="24" x14ac:dyDescent="0.25">
      <c r="C1348" s="11">
        <v>1342</v>
      </c>
      <c r="D1348" s="9" t="s">
        <v>1716</v>
      </c>
      <c r="E1348" s="9" t="s">
        <v>17</v>
      </c>
      <c r="F1348" s="9">
        <v>1</v>
      </c>
      <c r="G1348" s="2"/>
      <c r="H1348" s="6"/>
      <c r="I1348" s="11" t="s">
        <v>12</v>
      </c>
      <c r="J1348" s="12">
        <v>13990</v>
      </c>
      <c r="K1348" s="11"/>
      <c r="L1348" s="11" t="s">
        <v>2607</v>
      </c>
      <c r="M1348" s="11"/>
      <c r="N1348" s="11"/>
      <c r="O1348" s="12">
        <f t="shared" si="86"/>
        <v>13990</v>
      </c>
      <c r="P1348" s="12">
        <f t="shared" si="87"/>
        <v>13990</v>
      </c>
      <c r="Q1348" s="51">
        <v>0.2</v>
      </c>
      <c r="R1348" s="52">
        <v>0.14699999999999999</v>
      </c>
      <c r="S1348" s="53">
        <f t="shared" si="89"/>
        <v>9547</v>
      </c>
      <c r="T1348" s="12">
        <f t="shared" si="88"/>
        <v>7955.8333333333339</v>
      </c>
    </row>
    <row r="1349" spans="3:20" x14ac:dyDescent="0.25">
      <c r="C1349" s="11">
        <v>1343</v>
      </c>
      <c r="D1349" s="9" t="s">
        <v>1717</v>
      </c>
      <c r="E1349" s="9" t="s">
        <v>17</v>
      </c>
      <c r="F1349" s="9">
        <v>4</v>
      </c>
      <c r="G1349" s="2"/>
      <c r="H1349" s="6"/>
      <c r="I1349" s="11" t="s">
        <v>12</v>
      </c>
      <c r="J1349" s="12">
        <v>4607.1499999999996</v>
      </c>
      <c r="K1349" s="11"/>
      <c r="L1349" s="11" t="s">
        <v>2608</v>
      </c>
      <c r="M1349" s="11"/>
      <c r="N1349" s="11"/>
      <c r="O1349" s="12">
        <f t="shared" si="86"/>
        <v>4607.1499999999996</v>
      </c>
      <c r="P1349" s="12">
        <f t="shared" si="87"/>
        <v>18428.599999999999</v>
      </c>
      <c r="Q1349" s="51">
        <v>0.2</v>
      </c>
      <c r="R1349" s="52">
        <v>0.14699999999999999</v>
      </c>
      <c r="S1349" s="53">
        <f t="shared" si="89"/>
        <v>12576</v>
      </c>
      <c r="T1349" s="12">
        <f t="shared" si="88"/>
        <v>10480</v>
      </c>
    </row>
    <row r="1350" spans="3:20" ht="24" x14ac:dyDescent="0.25">
      <c r="C1350" s="11">
        <v>1344</v>
      </c>
      <c r="D1350" s="9" t="s">
        <v>1718</v>
      </c>
      <c r="E1350" s="9" t="s">
        <v>17</v>
      </c>
      <c r="F1350" s="9">
        <v>1</v>
      </c>
      <c r="G1350" s="2"/>
      <c r="H1350" s="6"/>
      <c r="I1350" s="11" t="s">
        <v>12</v>
      </c>
      <c r="J1350" s="12">
        <v>5355</v>
      </c>
      <c r="K1350" s="11"/>
      <c r="L1350" s="11" t="s">
        <v>2609</v>
      </c>
      <c r="M1350" s="11"/>
      <c r="N1350" s="11"/>
      <c r="O1350" s="12">
        <f t="shared" si="86"/>
        <v>5355</v>
      </c>
      <c r="P1350" s="12">
        <f t="shared" si="87"/>
        <v>5355</v>
      </c>
      <c r="Q1350" s="51">
        <v>0.2</v>
      </c>
      <c r="R1350" s="52">
        <v>0.14699999999999999</v>
      </c>
      <c r="S1350" s="53">
        <f t="shared" si="89"/>
        <v>3654</v>
      </c>
      <c r="T1350" s="12">
        <f t="shared" si="88"/>
        <v>3045</v>
      </c>
    </row>
    <row r="1351" spans="3:20" x14ac:dyDescent="0.25">
      <c r="C1351" s="11">
        <v>1345</v>
      </c>
      <c r="D1351" s="9" t="s">
        <v>1719</v>
      </c>
      <c r="E1351" s="9" t="s">
        <v>17</v>
      </c>
      <c r="F1351" s="9">
        <v>1</v>
      </c>
      <c r="G1351" s="2"/>
      <c r="H1351" s="6"/>
      <c r="I1351" s="11" t="s">
        <v>12</v>
      </c>
      <c r="J1351" s="12">
        <v>74170</v>
      </c>
      <c r="K1351" s="11"/>
      <c r="L1351" s="11" t="s">
        <v>2610</v>
      </c>
      <c r="M1351" s="11"/>
      <c r="N1351" s="11"/>
      <c r="O1351" s="12">
        <f t="shared" si="86"/>
        <v>74170</v>
      </c>
      <c r="P1351" s="12">
        <f t="shared" si="87"/>
        <v>74170</v>
      </c>
      <c r="Q1351" s="51">
        <v>0.2</v>
      </c>
      <c r="R1351" s="52">
        <v>0.14699999999999999</v>
      </c>
      <c r="S1351" s="53">
        <f t="shared" si="89"/>
        <v>50614</v>
      </c>
      <c r="T1351" s="12">
        <f t="shared" si="88"/>
        <v>42178.333333333336</v>
      </c>
    </row>
    <row r="1352" spans="3:20" ht="24" x14ac:dyDescent="0.25">
      <c r="C1352" s="11">
        <v>1346</v>
      </c>
      <c r="D1352" s="9" t="s">
        <v>1720</v>
      </c>
      <c r="E1352" s="9" t="s">
        <v>17</v>
      </c>
      <c r="F1352" s="9">
        <v>1</v>
      </c>
      <c r="G1352" s="2"/>
      <c r="H1352" s="6"/>
      <c r="I1352" s="11" t="s">
        <v>12</v>
      </c>
      <c r="J1352" s="12">
        <v>5743.1</v>
      </c>
      <c r="K1352" s="11"/>
      <c r="L1352" s="11" t="s">
        <v>2611</v>
      </c>
      <c r="M1352" s="11"/>
      <c r="N1352" s="11"/>
      <c r="O1352" s="12">
        <f t="shared" ref="O1352:O1415" si="90">J1352</f>
        <v>5743.1</v>
      </c>
      <c r="P1352" s="12">
        <f t="shared" ref="P1352:P1415" si="91">O1352*F1352</f>
        <v>5743.1</v>
      </c>
      <c r="Q1352" s="51">
        <v>0.2</v>
      </c>
      <c r="R1352" s="52">
        <v>0.14699999999999999</v>
      </c>
      <c r="S1352" s="53">
        <f t="shared" si="89"/>
        <v>3919</v>
      </c>
      <c r="T1352" s="12">
        <f t="shared" ref="T1352:T1415" si="92">S1352/1.2</f>
        <v>3265.8333333333335</v>
      </c>
    </row>
    <row r="1353" spans="3:20" ht="36" x14ac:dyDescent="0.25">
      <c r="C1353" s="11">
        <v>1347</v>
      </c>
      <c r="D1353" s="9" t="s">
        <v>1721</v>
      </c>
      <c r="E1353" s="9" t="s">
        <v>17</v>
      </c>
      <c r="F1353" s="9">
        <v>1</v>
      </c>
      <c r="G1353" s="2"/>
      <c r="H1353" s="6"/>
      <c r="I1353" s="11" t="s">
        <v>12</v>
      </c>
      <c r="J1353" s="12">
        <v>12620</v>
      </c>
      <c r="K1353" s="11"/>
      <c r="L1353" s="11" t="s">
        <v>2612</v>
      </c>
      <c r="M1353" s="11"/>
      <c r="N1353" s="11"/>
      <c r="O1353" s="12">
        <f t="shared" si="90"/>
        <v>12620</v>
      </c>
      <c r="P1353" s="12">
        <f t="shared" si="91"/>
        <v>12620</v>
      </c>
      <c r="Q1353" s="51">
        <v>0.2</v>
      </c>
      <c r="R1353" s="52">
        <v>0.14699999999999999</v>
      </c>
      <c r="S1353" s="53">
        <f t="shared" si="89"/>
        <v>8612</v>
      </c>
      <c r="T1353" s="12">
        <f t="shared" si="92"/>
        <v>7176.666666666667</v>
      </c>
    </row>
    <row r="1354" spans="3:20" x14ac:dyDescent="0.25">
      <c r="C1354" s="11">
        <v>1348</v>
      </c>
      <c r="D1354" s="9" t="s">
        <v>1722</v>
      </c>
      <c r="E1354" s="9" t="s">
        <v>17</v>
      </c>
      <c r="F1354" s="9">
        <v>1</v>
      </c>
      <c r="G1354" s="2"/>
      <c r="H1354" s="6"/>
      <c r="I1354" s="11" t="s">
        <v>12</v>
      </c>
      <c r="J1354" s="12">
        <v>87438.54</v>
      </c>
      <c r="K1354" s="11"/>
      <c r="L1354" s="11" t="s">
        <v>2613</v>
      </c>
      <c r="M1354" s="11"/>
      <c r="N1354" s="11"/>
      <c r="O1354" s="12">
        <f t="shared" si="90"/>
        <v>87438.54</v>
      </c>
      <c r="P1354" s="12">
        <f t="shared" si="91"/>
        <v>87438.54</v>
      </c>
      <c r="Q1354" s="51">
        <v>0.2</v>
      </c>
      <c r="R1354" s="52">
        <v>0.14699999999999999</v>
      </c>
      <c r="S1354" s="53">
        <f t="shared" si="89"/>
        <v>59668</v>
      </c>
      <c r="T1354" s="12">
        <f t="shared" si="92"/>
        <v>49723.333333333336</v>
      </c>
    </row>
    <row r="1355" spans="3:20" x14ac:dyDescent="0.25">
      <c r="C1355" s="11">
        <v>1349</v>
      </c>
      <c r="D1355" s="9" t="s">
        <v>1723</v>
      </c>
      <c r="E1355" s="9" t="s">
        <v>17</v>
      </c>
      <c r="F1355" s="9">
        <v>1</v>
      </c>
      <c r="G1355" s="2"/>
      <c r="H1355" s="6"/>
      <c r="I1355" s="11" t="s">
        <v>12</v>
      </c>
      <c r="J1355" s="12">
        <v>20329</v>
      </c>
      <c r="K1355" s="11"/>
      <c r="L1355" s="11" t="s">
        <v>2614</v>
      </c>
      <c r="M1355" s="11"/>
      <c r="N1355" s="11"/>
      <c r="O1355" s="12">
        <f t="shared" si="90"/>
        <v>20329</v>
      </c>
      <c r="P1355" s="12">
        <f t="shared" si="91"/>
        <v>20329</v>
      </c>
      <c r="Q1355" s="51">
        <v>0.2</v>
      </c>
      <c r="R1355" s="52">
        <v>0.14699999999999999</v>
      </c>
      <c r="S1355" s="53">
        <f t="shared" si="89"/>
        <v>13873</v>
      </c>
      <c r="T1355" s="12">
        <f t="shared" si="92"/>
        <v>11560.833333333334</v>
      </c>
    </row>
    <row r="1356" spans="3:20" x14ac:dyDescent="0.25">
      <c r="C1356" s="11">
        <v>1350</v>
      </c>
      <c r="D1356" s="9" t="s">
        <v>1724</v>
      </c>
      <c r="E1356" s="9" t="s">
        <v>17</v>
      </c>
      <c r="F1356" s="9">
        <v>1</v>
      </c>
      <c r="G1356" s="2"/>
      <c r="H1356" s="6"/>
      <c r="I1356" s="11" t="s">
        <v>12</v>
      </c>
      <c r="J1356" s="12">
        <v>5743.1</v>
      </c>
      <c r="K1356" s="11"/>
      <c r="L1356" s="11" t="s">
        <v>2611</v>
      </c>
      <c r="M1356" s="11"/>
      <c r="N1356" s="11"/>
      <c r="O1356" s="12">
        <f t="shared" si="90"/>
        <v>5743.1</v>
      </c>
      <c r="P1356" s="12">
        <f t="shared" si="91"/>
        <v>5743.1</v>
      </c>
      <c r="Q1356" s="51">
        <v>0.2</v>
      </c>
      <c r="R1356" s="52">
        <v>0.14699999999999999</v>
      </c>
      <c r="S1356" s="53">
        <f t="shared" si="89"/>
        <v>3919</v>
      </c>
      <c r="T1356" s="12">
        <f t="shared" si="92"/>
        <v>3265.8333333333335</v>
      </c>
    </row>
    <row r="1357" spans="3:20" ht="24" x14ac:dyDescent="0.25">
      <c r="C1357" s="11">
        <v>1351</v>
      </c>
      <c r="D1357" s="9" t="s">
        <v>1725</v>
      </c>
      <c r="E1357" s="9" t="s">
        <v>17</v>
      </c>
      <c r="F1357" s="9">
        <v>1</v>
      </c>
      <c r="G1357" s="2"/>
      <c r="H1357" s="6"/>
      <c r="I1357" s="11" t="s">
        <v>12</v>
      </c>
      <c r="J1357" s="12">
        <v>5216</v>
      </c>
      <c r="K1357" s="11"/>
      <c r="L1357" s="11" t="s">
        <v>2615</v>
      </c>
      <c r="M1357" s="11"/>
      <c r="N1357" s="11"/>
      <c r="O1357" s="12">
        <f t="shared" si="90"/>
        <v>5216</v>
      </c>
      <c r="P1357" s="12">
        <f t="shared" si="91"/>
        <v>5216</v>
      </c>
      <c r="Q1357" s="51">
        <v>0.2</v>
      </c>
      <c r="R1357" s="52">
        <v>0.14699999999999999</v>
      </c>
      <c r="S1357" s="53">
        <f t="shared" si="89"/>
        <v>3559</v>
      </c>
      <c r="T1357" s="12">
        <f t="shared" si="92"/>
        <v>2965.8333333333335</v>
      </c>
    </row>
    <row r="1358" spans="3:20" ht="24" x14ac:dyDescent="0.25">
      <c r="C1358" s="11">
        <v>1352</v>
      </c>
      <c r="D1358" s="9" t="s">
        <v>1726</v>
      </c>
      <c r="E1358" s="9" t="s">
        <v>17</v>
      </c>
      <c r="F1358" s="9">
        <v>4</v>
      </c>
      <c r="G1358" s="2"/>
      <c r="H1358" s="6"/>
      <c r="I1358" s="11" t="s">
        <v>12</v>
      </c>
      <c r="J1358" s="12">
        <v>6800</v>
      </c>
      <c r="K1358" s="11"/>
      <c r="L1358" s="11" t="s">
        <v>2616</v>
      </c>
      <c r="M1358" s="11"/>
      <c r="N1358" s="11"/>
      <c r="O1358" s="12">
        <f t="shared" si="90"/>
        <v>6800</v>
      </c>
      <c r="P1358" s="12">
        <f t="shared" si="91"/>
        <v>27200</v>
      </c>
      <c r="Q1358" s="51">
        <v>0.2</v>
      </c>
      <c r="R1358" s="52">
        <v>0.14699999999999999</v>
      </c>
      <c r="S1358" s="53">
        <f t="shared" ref="S1358:S1421" si="93">ROUND(P1358*(1-Q1358)*(1-R1358),0)</f>
        <v>18561</v>
      </c>
      <c r="T1358" s="12">
        <f t="shared" si="92"/>
        <v>15467.5</v>
      </c>
    </row>
    <row r="1359" spans="3:20" x14ac:dyDescent="0.25">
      <c r="C1359" s="11">
        <v>1353</v>
      </c>
      <c r="D1359" s="9" t="s">
        <v>1727</v>
      </c>
      <c r="E1359" s="9" t="s">
        <v>17</v>
      </c>
      <c r="F1359" s="9">
        <v>2</v>
      </c>
      <c r="G1359" s="2"/>
      <c r="H1359" s="6"/>
      <c r="I1359" s="11" t="s">
        <v>12</v>
      </c>
      <c r="J1359" s="12">
        <v>5216</v>
      </c>
      <c r="K1359" s="11"/>
      <c r="L1359" s="11" t="s">
        <v>2617</v>
      </c>
      <c r="M1359" s="11"/>
      <c r="N1359" s="11"/>
      <c r="O1359" s="12">
        <f t="shared" si="90"/>
        <v>5216</v>
      </c>
      <c r="P1359" s="12">
        <f t="shared" si="91"/>
        <v>10432</v>
      </c>
      <c r="Q1359" s="51">
        <v>0.2</v>
      </c>
      <c r="R1359" s="52">
        <v>0.14699999999999999</v>
      </c>
      <c r="S1359" s="53">
        <f t="shared" si="93"/>
        <v>7119</v>
      </c>
      <c r="T1359" s="12">
        <f t="shared" si="92"/>
        <v>5932.5</v>
      </c>
    </row>
    <row r="1360" spans="3:20" x14ac:dyDescent="0.25">
      <c r="C1360" s="11">
        <v>1354</v>
      </c>
      <c r="D1360" s="9" t="s">
        <v>1728</v>
      </c>
      <c r="E1360" s="9" t="s">
        <v>17</v>
      </c>
      <c r="F1360" s="9">
        <v>2</v>
      </c>
      <c r="G1360" s="2"/>
      <c r="H1360" s="6"/>
      <c r="I1360" s="11" t="s">
        <v>12</v>
      </c>
      <c r="J1360" s="12">
        <v>5743.1</v>
      </c>
      <c r="K1360" s="11"/>
      <c r="L1360" s="11" t="s">
        <v>2611</v>
      </c>
      <c r="M1360" s="11"/>
      <c r="N1360" s="11"/>
      <c r="O1360" s="12">
        <f t="shared" si="90"/>
        <v>5743.1</v>
      </c>
      <c r="P1360" s="12">
        <f t="shared" si="91"/>
        <v>11486.2</v>
      </c>
      <c r="Q1360" s="51">
        <v>0.2</v>
      </c>
      <c r="R1360" s="52">
        <v>0.14699999999999999</v>
      </c>
      <c r="S1360" s="53">
        <f t="shared" si="93"/>
        <v>7838</v>
      </c>
      <c r="T1360" s="12">
        <f t="shared" si="92"/>
        <v>6531.666666666667</v>
      </c>
    </row>
    <row r="1361" spans="3:20" ht="36" x14ac:dyDescent="0.25">
      <c r="C1361" s="11">
        <v>1355</v>
      </c>
      <c r="D1361" s="9" t="s">
        <v>1729</v>
      </c>
      <c r="E1361" s="9" t="s">
        <v>17</v>
      </c>
      <c r="F1361" s="9">
        <v>2</v>
      </c>
      <c r="G1361" s="2"/>
      <c r="H1361" s="6"/>
      <c r="I1361" s="11" t="s">
        <v>12</v>
      </c>
      <c r="J1361" s="12">
        <v>6560</v>
      </c>
      <c r="K1361" s="11"/>
      <c r="L1361" s="11" t="s">
        <v>2618</v>
      </c>
      <c r="M1361" s="11"/>
      <c r="N1361" s="11"/>
      <c r="O1361" s="12">
        <f t="shared" si="90"/>
        <v>6560</v>
      </c>
      <c r="P1361" s="12">
        <f t="shared" si="91"/>
        <v>13120</v>
      </c>
      <c r="Q1361" s="51">
        <v>0.2</v>
      </c>
      <c r="R1361" s="52">
        <v>0.14699999999999999</v>
      </c>
      <c r="S1361" s="53">
        <f t="shared" si="93"/>
        <v>8953</v>
      </c>
      <c r="T1361" s="12">
        <f t="shared" si="92"/>
        <v>7460.8333333333339</v>
      </c>
    </row>
    <row r="1362" spans="3:20" ht="24" x14ac:dyDescent="0.25">
      <c r="C1362" s="11">
        <v>1356</v>
      </c>
      <c r="D1362" s="9" t="s">
        <v>1730</v>
      </c>
      <c r="E1362" s="9" t="s">
        <v>17</v>
      </c>
      <c r="F1362" s="9">
        <v>1</v>
      </c>
      <c r="G1362" s="2"/>
      <c r="H1362" s="6"/>
      <c r="I1362" s="11" t="s">
        <v>12</v>
      </c>
      <c r="J1362" s="12">
        <v>4300</v>
      </c>
      <c r="K1362" s="11"/>
      <c r="L1362" s="11" t="s">
        <v>2619</v>
      </c>
      <c r="M1362" s="11"/>
      <c r="N1362" s="11"/>
      <c r="O1362" s="12">
        <f t="shared" si="90"/>
        <v>4300</v>
      </c>
      <c r="P1362" s="12">
        <f t="shared" si="91"/>
        <v>4300</v>
      </c>
      <c r="Q1362" s="51">
        <v>0.2</v>
      </c>
      <c r="R1362" s="52">
        <v>0.14699999999999999</v>
      </c>
      <c r="S1362" s="53">
        <f t="shared" si="93"/>
        <v>2934</v>
      </c>
      <c r="T1362" s="12">
        <f t="shared" si="92"/>
        <v>2445</v>
      </c>
    </row>
    <row r="1363" spans="3:20" ht="24" x14ac:dyDescent="0.25">
      <c r="C1363" s="11">
        <v>1357</v>
      </c>
      <c r="D1363" s="9" t="s">
        <v>1731</v>
      </c>
      <c r="E1363" s="9" t="s">
        <v>17</v>
      </c>
      <c r="F1363" s="9">
        <v>2</v>
      </c>
      <c r="G1363" s="2"/>
      <c r="H1363" s="6"/>
      <c r="I1363" s="11" t="s">
        <v>12</v>
      </c>
      <c r="J1363" s="12">
        <v>7010</v>
      </c>
      <c r="K1363" s="11"/>
      <c r="L1363" s="11" t="s">
        <v>2620</v>
      </c>
      <c r="M1363" s="11"/>
      <c r="N1363" s="11"/>
      <c r="O1363" s="12">
        <f t="shared" si="90"/>
        <v>7010</v>
      </c>
      <c r="P1363" s="12">
        <f t="shared" si="91"/>
        <v>14020</v>
      </c>
      <c r="Q1363" s="51">
        <v>0.2</v>
      </c>
      <c r="R1363" s="52">
        <v>0.14699999999999999</v>
      </c>
      <c r="S1363" s="53">
        <f t="shared" si="93"/>
        <v>9567</v>
      </c>
      <c r="T1363" s="12">
        <f t="shared" si="92"/>
        <v>7972.5</v>
      </c>
    </row>
    <row r="1364" spans="3:20" ht="24" x14ac:dyDescent="0.25">
      <c r="C1364" s="11">
        <v>1358</v>
      </c>
      <c r="D1364" s="9" t="s">
        <v>1732</v>
      </c>
      <c r="E1364" s="9" t="s">
        <v>870</v>
      </c>
      <c r="F1364" s="9">
        <v>2</v>
      </c>
      <c r="G1364" s="2"/>
      <c r="H1364" s="6"/>
      <c r="I1364" s="11" t="s">
        <v>12</v>
      </c>
      <c r="J1364" s="12">
        <v>7010</v>
      </c>
      <c r="K1364" s="11"/>
      <c r="L1364" s="11" t="s">
        <v>2620</v>
      </c>
      <c r="M1364" s="11"/>
      <c r="N1364" s="11"/>
      <c r="O1364" s="12">
        <f t="shared" si="90"/>
        <v>7010</v>
      </c>
      <c r="P1364" s="12">
        <f t="shared" si="91"/>
        <v>14020</v>
      </c>
      <c r="Q1364" s="51">
        <v>0.2</v>
      </c>
      <c r="R1364" s="52">
        <v>0.14699999999999999</v>
      </c>
      <c r="S1364" s="53">
        <f t="shared" si="93"/>
        <v>9567</v>
      </c>
      <c r="T1364" s="12">
        <f t="shared" si="92"/>
        <v>7972.5</v>
      </c>
    </row>
    <row r="1365" spans="3:20" ht="24" x14ac:dyDescent="0.25">
      <c r="C1365" s="11">
        <v>1359</v>
      </c>
      <c r="D1365" s="9" t="s">
        <v>1733</v>
      </c>
      <c r="E1365" s="9" t="s">
        <v>17</v>
      </c>
      <c r="F1365" s="9">
        <v>1</v>
      </c>
      <c r="G1365" s="2"/>
      <c r="H1365" s="6"/>
      <c r="I1365" s="11" t="s">
        <v>12</v>
      </c>
      <c r="J1365" s="12">
        <v>7010</v>
      </c>
      <c r="K1365" s="11"/>
      <c r="L1365" s="11" t="s">
        <v>2620</v>
      </c>
      <c r="M1365" s="11"/>
      <c r="N1365" s="11"/>
      <c r="O1365" s="12">
        <f t="shared" si="90"/>
        <v>7010</v>
      </c>
      <c r="P1365" s="12">
        <f t="shared" si="91"/>
        <v>7010</v>
      </c>
      <c r="Q1365" s="51">
        <v>0.2</v>
      </c>
      <c r="R1365" s="52">
        <v>0.14699999999999999</v>
      </c>
      <c r="S1365" s="53">
        <f t="shared" si="93"/>
        <v>4784</v>
      </c>
      <c r="T1365" s="12">
        <f t="shared" si="92"/>
        <v>3986.666666666667</v>
      </c>
    </row>
    <row r="1366" spans="3:20" ht="24" x14ac:dyDescent="0.25">
      <c r="C1366" s="11">
        <v>1360</v>
      </c>
      <c r="D1366" s="9" t="s">
        <v>1734</v>
      </c>
      <c r="E1366" s="9" t="s">
        <v>17</v>
      </c>
      <c r="F1366" s="9">
        <v>1</v>
      </c>
      <c r="G1366" s="2"/>
      <c r="H1366" s="6"/>
      <c r="I1366" s="11" t="s">
        <v>12</v>
      </c>
      <c r="J1366" s="12">
        <v>6750</v>
      </c>
      <c r="K1366" s="11"/>
      <c r="L1366" s="11" t="s">
        <v>2621</v>
      </c>
      <c r="M1366" s="11"/>
      <c r="N1366" s="11"/>
      <c r="O1366" s="12">
        <f t="shared" si="90"/>
        <v>6750</v>
      </c>
      <c r="P1366" s="12">
        <f t="shared" si="91"/>
        <v>6750</v>
      </c>
      <c r="Q1366" s="51">
        <v>0.2</v>
      </c>
      <c r="R1366" s="52">
        <v>0.14699999999999999</v>
      </c>
      <c r="S1366" s="53">
        <f t="shared" si="93"/>
        <v>4606</v>
      </c>
      <c r="T1366" s="12">
        <f t="shared" si="92"/>
        <v>3838.3333333333335</v>
      </c>
    </row>
    <row r="1367" spans="3:20" ht="24" x14ac:dyDescent="0.25">
      <c r="C1367" s="11">
        <v>1361</v>
      </c>
      <c r="D1367" s="9" t="s">
        <v>1735</v>
      </c>
      <c r="E1367" s="9" t="s">
        <v>17</v>
      </c>
      <c r="F1367" s="9">
        <v>1</v>
      </c>
      <c r="G1367" s="2"/>
      <c r="H1367" s="6"/>
      <c r="I1367" s="11" t="s">
        <v>12</v>
      </c>
      <c r="J1367" s="12">
        <v>5743.1</v>
      </c>
      <c r="K1367" s="11"/>
      <c r="L1367" s="11" t="s">
        <v>2611</v>
      </c>
      <c r="M1367" s="11"/>
      <c r="N1367" s="11"/>
      <c r="O1367" s="12">
        <f t="shared" si="90"/>
        <v>5743.1</v>
      </c>
      <c r="P1367" s="12">
        <f t="shared" si="91"/>
        <v>5743.1</v>
      </c>
      <c r="Q1367" s="51">
        <v>0.2</v>
      </c>
      <c r="R1367" s="52">
        <v>0.14699999999999999</v>
      </c>
      <c r="S1367" s="53">
        <f t="shared" si="93"/>
        <v>3919</v>
      </c>
      <c r="T1367" s="12">
        <f t="shared" si="92"/>
        <v>3265.8333333333335</v>
      </c>
    </row>
    <row r="1368" spans="3:20" x14ac:dyDescent="0.25">
      <c r="C1368" s="11">
        <v>1362</v>
      </c>
      <c r="D1368" s="9" t="s">
        <v>1736</v>
      </c>
      <c r="E1368" s="9" t="s">
        <v>17</v>
      </c>
      <c r="F1368" s="9">
        <v>1</v>
      </c>
      <c r="G1368" s="2"/>
      <c r="H1368" s="6"/>
      <c r="I1368" s="11" t="s">
        <v>12</v>
      </c>
      <c r="J1368" s="12">
        <v>5743.1</v>
      </c>
      <c r="K1368" s="11"/>
      <c r="L1368" s="11" t="s">
        <v>2611</v>
      </c>
      <c r="M1368" s="11"/>
      <c r="N1368" s="11"/>
      <c r="O1368" s="12">
        <f t="shared" si="90"/>
        <v>5743.1</v>
      </c>
      <c r="P1368" s="12">
        <f t="shared" si="91"/>
        <v>5743.1</v>
      </c>
      <c r="Q1368" s="51">
        <v>0.2</v>
      </c>
      <c r="R1368" s="52">
        <v>0.14699999999999999</v>
      </c>
      <c r="S1368" s="53">
        <f t="shared" si="93"/>
        <v>3919</v>
      </c>
      <c r="T1368" s="12">
        <f t="shared" si="92"/>
        <v>3265.8333333333335</v>
      </c>
    </row>
    <row r="1369" spans="3:20" ht="24" x14ac:dyDescent="0.25">
      <c r="C1369" s="11">
        <v>1363</v>
      </c>
      <c r="D1369" s="9" t="s">
        <v>1737</v>
      </c>
      <c r="E1369" s="9" t="s">
        <v>17</v>
      </c>
      <c r="F1369" s="9">
        <v>5</v>
      </c>
      <c r="G1369" s="2"/>
      <c r="H1369" s="6"/>
      <c r="I1369" s="11" t="s">
        <v>12</v>
      </c>
      <c r="J1369" s="12">
        <v>7475</v>
      </c>
      <c r="K1369" s="11"/>
      <c r="L1369" s="11" t="s">
        <v>2622</v>
      </c>
      <c r="M1369" s="11"/>
      <c r="N1369" s="11"/>
      <c r="O1369" s="12">
        <f t="shared" si="90"/>
        <v>7475</v>
      </c>
      <c r="P1369" s="12">
        <f t="shared" si="91"/>
        <v>37375</v>
      </c>
      <c r="Q1369" s="51">
        <v>0.2</v>
      </c>
      <c r="R1369" s="52">
        <v>0.14699999999999999</v>
      </c>
      <c r="S1369" s="53">
        <f t="shared" si="93"/>
        <v>25505</v>
      </c>
      <c r="T1369" s="12">
        <f t="shared" si="92"/>
        <v>21254.166666666668</v>
      </c>
    </row>
    <row r="1370" spans="3:20" x14ac:dyDescent="0.25">
      <c r="C1370" s="11">
        <v>1364</v>
      </c>
      <c r="D1370" s="9" t="s">
        <v>1738</v>
      </c>
      <c r="E1370" s="9" t="s">
        <v>17</v>
      </c>
      <c r="F1370" s="9">
        <v>15</v>
      </c>
      <c r="G1370" s="2"/>
      <c r="H1370" s="6"/>
      <c r="I1370" s="11" t="s">
        <v>12</v>
      </c>
      <c r="J1370" s="12">
        <v>74.33</v>
      </c>
      <c r="K1370" s="11"/>
      <c r="L1370" s="11" t="s">
        <v>2623</v>
      </c>
      <c r="M1370" s="11"/>
      <c r="N1370" s="11"/>
      <c r="O1370" s="12">
        <f t="shared" si="90"/>
        <v>74.33</v>
      </c>
      <c r="P1370" s="12">
        <f t="shared" si="91"/>
        <v>1114.95</v>
      </c>
      <c r="Q1370" s="51">
        <v>0.2</v>
      </c>
      <c r="R1370" s="52">
        <v>0.14699999999999999</v>
      </c>
      <c r="S1370" s="53">
        <f t="shared" si="93"/>
        <v>761</v>
      </c>
      <c r="T1370" s="12">
        <f t="shared" si="92"/>
        <v>634.16666666666674</v>
      </c>
    </row>
    <row r="1371" spans="3:20" ht="24" x14ac:dyDescent="0.25">
      <c r="C1371" s="11">
        <v>1365</v>
      </c>
      <c r="D1371" s="9" t="s">
        <v>1739</v>
      </c>
      <c r="E1371" s="9" t="s">
        <v>17</v>
      </c>
      <c r="F1371" s="9">
        <v>12</v>
      </c>
      <c r="G1371" s="2"/>
      <c r="H1371" s="6"/>
      <c r="I1371" s="11" t="s">
        <v>12</v>
      </c>
      <c r="J1371" s="12">
        <v>10476</v>
      </c>
      <c r="K1371" s="11"/>
      <c r="L1371" s="11" t="s">
        <v>2624</v>
      </c>
      <c r="M1371" s="11"/>
      <c r="N1371" s="11"/>
      <c r="O1371" s="12">
        <f t="shared" si="90"/>
        <v>10476</v>
      </c>
      <c r="P1371" s="12">
        <f t="shared" si="91"/>
        <v>125712</v>
      </c>
      <c r="Q1371" s="51">
        <v>0.2</v>
      </c>
      <c r="R1371" s="52">
        <v>0.14699999999999999</v>
      </c>
      <c r="S1371" s="53">
        <f t="shared" si="93"/>
        <v>85786</v>
      </c>
      <c r="T1371" s="12">
        <f t="shared" si="92"/>
        <v>71488.333333333343</v>
      </c>
    </row>
    <row r="1372" spans="3:20" ht="24" x14ac:dyDescent="0.25">
      <c r="C1372" s="11">
        <v>1366</v>
      </c>
      <c r="D1372" s="9" t="s">
        <v>1740</v>
      </c>
      <c r="E1372" s="9" t="s">
        <v>17</v>
      </c>
      <c r="F1372" s="9">
        <v>1</v>
      </c>
      <c r="G1372" s="2"/>
      <c r="H1372" s="6"/>
      <c r="I1372" s="11" t="s">
        <v>12</v>
      </c>
      <c r="J1372" s="12">
        <v>14400</v>
      </c>
      <c r="K1372" s="11"/>
      <c r="L1372" s="11" t="s">
        <v>2625</v>
      </c>
      <c r="M1372" s="11"/>
      <c r="N1372" s="11"/>
      <c r="O1372" s="12">
        <f t="shared" si="90"/>
        <v>14400</v>
      </c>
      <c r="P1372" s="12">
        <f t="shared" si="91"/>
        <v>14400</v>
      </c>
      <c r="Q1372" s="51">
        <v>0.2</v>
      </c>
      <c r="R1372" s="52">
        <v>0.14699999999999999</v>
      </c>
      <c r="S1372" s="53">
        <f t="shared" si="93"/>
        <v>9827</v>
      </c>
      <c r="T1372" s="12">
        <f t="shared" si="92"/>
        <v>8189.166666666667</v>
      </c>
    </row>
    <row r="1373" spans="3:20" ht="24" x14ac:dyDescent="0.25">
      <c r="C1373" s="11">
        <v>1367</v>
      </c>
      <c r="D1373" s="9" t="s">
        <v>1741</v>
      </c>
      <c r="E1373" s="9" t="s">
        <v>17</v>
      </c>
      <c r="F1373" s="9">
        <v>1</v>
      </c>
      <c r="G1373" s="2"/>
      <c r="H1373" s="6"/>
      <c r="I1373" s="11" t="s">
        <v>12</v>
      </c>
      <c r="J1373" s="12">
        <v>41831</v>
      </c>
      <c r="K1373" s="11"/>
      <c r="L1373" s="11" t="s">
        <v>2626</v>
      </c>
      <c r="M1373" s="11"/>
      <c r="N1373" s="11"/>
      <c r="O1373" s="12">
        <f t="shared" si="90"/>
        <v>41831</v>
      </c>
      <c r="P1373" s="12">
        <f t="shared" si="91"/>
        <v>41831</v>
      </c>
      <c r="Q1373" s="51">
        <v>0.2</v>
      </c>
      <c r="R1373" s="52">
        <v>0.14699999999999999</v>
      </c>
      <c r="S1373" s="53">
        <f t="shared" si="93"/>
        <v>28545</v>
      </c>
      <c r="T1373" s="12">
        <f t="shared" si="92"/>
        <v>23787.5</v>
      </c>
    </row>
    <row r="1374" spans="3:20" ht="24" x14ac:dyDescent="0.25">
      <c r="C1374" s="11">
        <v>1368</v>
      </c>
      <c r="D1374" s="9" t="s">
        <v>1742</v>
      </c>
      <c r="E1374" s="9" t="s">
        <v>17</v>
      </c>
      <c r="F1374" s="9">
        <v>7</v>
      </c>
      <c r="G1374" s="2"/>
      <c r="H1374" s="6"/>
      <c r="I1374" s="11" t="s">
        <v>12</v>
      </c>
      <c r="J1374" s="12">
        <v>41280</v>
      </c>
      <c r="K1374" s="11"/>
      <c r="L1374" s="11" t="s">
        <v>2627</v>
      </c>
      <c r="M1374" s="11"/>
      <c r="N1374" s="11"/>
      <c r="O1374" s="12">
        <f t="shared" si="90"/>
        <v>41280</v>
      </c>
      <c r="P1374" s="12">
        <f t="shared" si="91"/>
        <v>288960</v>
      </c>
      <c r="Q1374" s="51">
        <v>0.2</v>
      </c>
      <c r="R1374" s="52">
        <v>0.14699999999999999</v>
      </c>
      <c r="S1374" s="53">
        <f t="shared" si="93"/>
        <v>197186</v>
      </c>
      <c r="T1374" s="12">
        <f t="shared" si="92"/>
        <v>164321.66666666669</v>
      </c>
    </row>
    <row r="1375" spans="3:20" x14ac:dyDescent="0.25">
      <c r="C1375" s="11">
        <v>1369</v>
      </c>
      <c r="D1375" s="9" t="s">
        <v>1743</v>
      </c>
      <c r="E1375" s="9" t="s">
        <v>17</v>
      </c>
      <c r="F1375" s="9">
        <v>1</v>
      </c>
      <c r="G1375" s="2"/>
      <c r="H1375" s="6"/>
      <c r="I1375" s="11" t="s">
        <v>12</v>
      </c>
      <c r="J1375" s="12">
        <v>845556</v>
      </c>
      <c r="K1375" s="11"/>
      <c r="L1375" s="11" t="s">
        <v>2628</v>
      </c>
      <c r="M1375" s="11"/>
      <c r="N1375" s="11"/>
      <c r="O1375" s="12">
        <f t="shared" si="90"/>
        <v>845556</v>
      </c>
      <c r="P1375" s="12">
        <f t="shared" si="91"/>
        <v>845556</v>
      </c>
      <c r="Q1375" s="51">
        <v>0.2</v>
      </c>
      <c r="R1375" s="52">
        <v>0.14699999999999999</v>
      </c>
      <c r="S1375" s="53">
        <f t="shared" si="93"/>
        <v>577007</v>
      </c>
      <c r="T1375" s="12">
        <f t="shared" si="92"/>
        <v>480839.16666666669</v>
      </c>
    </row>
    <row r="1376" spans="3:20" x14ac:dyDescent="0.25">
      <c r="C1376" s="11">
        <v>1370</v>
      </c>
      <c r="D1376" s="9" t="s">
        <v>1744</v>
      </c>
      <c r="E1376" s="9" t="s">
        <v>17</v>
      </c>
      <c r="F1376" s="9">
        <v>72</v>
      </c>
      <c r="G1376" s="2"/>
      <c r="H1376" s="6"/>
      <c r="I1376" s="11" t="s">
        <v>12</v>
      </c>
      <c r="J1376" s="12">
        <v>270</v>
      </c>
      <c r="K1376" s="11"/>
      <c r="L1376" s="11" t="s">
        <v>2629</v>
      </c>
      <c r="M1376" s="11"/>
      <c r="N1376" s="11"/>
      <c r="O1376" s="12">
        <f t="shared" si="90"/>
        <v>270</v>
      </c>
      <c r="P1376" s="12">
        <f t="shared" si="91"/>
        <v>19440</v>
      </c>
      <c r="Q1376" s="51">
        <v>0.2</v>
      </c>
      <c r="R1376" s="52">
        <v>0.14699999999999999</v>
      </c>
      <c r="S1376" s="53">
        <f t="shared" si="93"/>
        <v>13266</v>
      </c>
      <c r="T1376" s="12">
        <f t="shared" si="92"/>
        <v>11055</v>
      </c>
    </row>
    <row r="1377" spans="3:20" x14ac:dyDescent="0.25">
      <c r="C1377" s="11">
        <v>1371</v>
      </c>
      <c r="D1377" s="9" t="s">
        <v>1745</v>
      </c>
      <c r="E1377" s="9" t="s">
        <v>17</v>
      </c>
      <c r="F1377" s="9">
        <v>24</v>
      </c>
      <c r="G1377" s="2"/>
      <c r="H1377" s="6"/>
      <c r="I1377" s="11" t="s">
        <v>12</v>
      </c>
      <c r="J1377" s="12">
        <v>86.96</v>
      </c>
      <c r="K1377" s="11"/>
      <c r="L1377" s="11" t="s">
        <v>2630</v>
      </c>
      <c r="M1377" s="11"/>
      <c r="N1377" s="11"/>
      <c r="O1377" s="12">
        <f t="shared" si="90"/>
        <v>86.96</v>
      </c>
      <c r="P1377" s="12">
        <f t="shared" si="91"/>
        <v>2087.04</v>
      </c>
      <c r="Q1377" s="51">
        <v>0.2</v>
      </c>
      <c r="R1377" s="52">
        <v>0.14699999999999999</v>
      </c>
      <c r="S1377" s="53">
        <f t="shared" si="93"/>
        <v>1424</v>
      </c>
      <c r="T1377" s="12">
        <f t="shared" si="92"/>
        <v>1186.6666666666667</v>
      </c>
    </row>
    <row r="1378" spans="3:20" x14ac:dyDescent="0.25">
      <c r="C1378" s="11">
        <v>1372</v>
      </c>
      <c r="D1378" s="9" t="s">
        <v>1746</v>
      </c>
      <c r="E1378" s="9" t="s">
        <v>17</v>
      </c>
      <c r="F1378" s="9">
        <v>110</v>
      </c>
      <c r="G1378" s="2"/>
      <c r="H1378" s="6"/>
      <c r="I1378" s="11" t="s">
        <v>12</v>
      </c>
      <c r="J1378" s="12">
        <v>172</v>
      </c>
      <c r="K1378" s="11"/>
      <c r="L1378" s="11" t="s">
        <v>2631</v>
      </c>
      <c r="M1378" s="11"/>
      <c r="N1378" s="11"/>
      <c r="O1378" s="12">
        <f t="shared" si="90"/>
        <v>172</v>
      </c>
      <c r="P1378" s="12">
        <f t="shared" si="91"/>
        <v>18920</v>
      </c>
      <c r="Q1378" s="51">
        <v>0.2</v>
      </c>
      <c r="R1378" s="52">
        <v>0.14699999999999999</v>
      </c>
      <c r="S1378" s="53">
        <f t="shared" si="93"/>
        <v>12911</v>
      </c>
      <c r="T1378" s="12">
        <f t="shared" si="92"/>
        <v>10759.166666666668</v>
      </c>
    </row>
    <row r="1379" spans="3:20" ht="24" x14ac:dyDescent="0.25">
      <c r="C1379" s="11">
        <v>1373</v>
      </c>
      <c r="D1379" s="9" t="s">
        <v>1747</v>
      </c>
      <c r="E1379" s="9" t="s">
        <v>986</v>
      </c>
      <c r="F1379" s="9">
        <v>2</v>
      </c>
      <c r="G1379" s="2"/>
      <c r="H1379" s="6"/>
      <c r="I1379" s="11" t="s">
        <v>12</v>
      </c>
      <c r="J1379" s="12">
        <v>3192</v>
      </c>
      <c r="K1379" s="11"/>
      <c r="L1379" s="11" t="s">
        <v>2632</v>
      </c>
      <c r="M1379" s="11"/>
      <c r="N1379" s="11"/>
      <c r="O1379" s="12">
        <f t="shared" si="90"/>
        <v>3192</v>
      </c>
      <c r="P1379" s="12">
        <f t="shared" si="91"/>
        <v>6384</v>
      </c>
      <c r="Q1379" s="51">
        <v>0.2</v>
      </c>
      <c r="R1379" s="52">
        <v>0.14699999999999999</v>
      </c>
      <c r="S1379" s="53">
        <f t="shared" si="93"/>
        <v>4356</v>
      </c>
      <c r="T1379" s="12">
        <f t="shared" si="92"/>
        <v>3630</v>
      </c>
    </row>
    <row r="1380" spans="3:20" x14ac:dyDescent="0.25">
      <c r="C1380" s="11">
        <v>1374</v>
      </c>
      <c r="D1380" s="9" t="s">
        <v>1748</v>
      </c>
      <c r="E1380" s="9" t="s">
        <v>17</v>
      </c>
      <c r="F1380" s="9">
        <v>1</v>
      </c>
      <c r="G1380" s="2"/>
      <c r="H1380" s="6"/>
      <c r="I1380" s="11" t="s">
        <v>12</v>
      </c>
      <c r="J1380" s="12">
        <v>4371</v>
      </c>
      <c r="K1380" s="11"/>
      <c r="L1380" s="11" t="s">
        <v>2633</v>
      </c>
      <c r="M1380" s="11"/>
      <c r="N1380" s="11"/>
      <c r="O1380" s="12">
        <f t="shared" si="90"/>
        <v>4371</v>
      </c>
      <c r="P1380" s="12">
        <f t="shared" si="91"/>
        <v>4371</v>
      </c>
      <c r="Q1380" s="51">
        <v>0.2</v>
      </c>
      <c r="R1380" s="52">
        <v>0.14699999999999999</v>
      </c>
      <c r="S1380" s="53">
        <f t="shared" si="93"/>
        <v>2983</v>
      </c>
      <c r="T1380" s="12">
        <f t="shared" si="92"/>
        <v>2485.8333333333335</v>
      </c>
    </row>
    <row r="1381" spans="3:20" ht="24" x14ac:dyDescent="0.25">
      <c r="C1381" s="11">
        <v>1375</v>
      </c>
      <c r="D1381" s="9" t="s">
        <v>1749</v>
      </c>
      <c r="E1381" s="9" t="s">
        <v>17</v>
      </c>
      <c r="F1381" s="9">
        <v>1</v>
      </c>
      <c r="G1381" s="2"/>
      <c r="H1381" s="6"/>
      <c r="I1381" s="11" t="s">
        <v>12</v>
      </c>
      <c r="J1381" s="12">
        <v>4462</v>
      </c>
      <c r="K1381" s="11"/>
      <c r="L1381" s="11" t="s">
        <v>2634</v>
      </c>
      <c r="M1381" s="11"/>
      <c r="N1381" s="11"/>
      <c r="O1381" s="12">
        <f t="shared" si="90"/>
        <v>4462</v>
      </c>
      <c r="P1381" s="12">
        <f t="shared" si="91"/>
        <v>4462</v>
      </c>
      <c r="Q1381" s="51">
        <v>0.2</v>
      </c>
      <c r="R1381" s="52">
        <v>0.14699999999999999</v>
      </c>
      <c r="S1381" s="53">
        <f t="shared" si="93"/>
        <v>3045</v>
      </c>
      <c r="T1381" s="12">
        <f t="shared" si="92"/>
        <v>2537.5</v>
      </c>
    </row>
    <row r="1382" spans="3:20" ht="24" x14ac:dyDescent="0.25">
      <c r="C1382" s="11">
        <v>1376</v>
      </c>
      <c r="D1382" s="9" t="s">
        <v>1750</v>
      </c>
      <c r="E1382" s="9" t="s">
        <v>17</v>
      </c>
      <c r="F1382" s="9">
        <v>8</v>
      </c>
      <c r="G1382" s="2"/>
      <c r="H1382" s="6"/>
      <c r="I1382" s="11" t="s">
        <v>12</v>
      </c>
      <c r="J1382" s="12">
        <v>53492.4</v>
      </c>
      <c r="K1382" s="11"/>
      <c r="L1382" s="11" t="s">
        <v>2635</v>
      </c>
      <c r="M1382" s="11"/>
      <c r="N1382" s="11"/>
      <c r="O1382" s="12">
        <f t="shared" si="90"/>
        <v>53492.4</v>
      </c>
      <c r="P1382" s="12">
        <f t="shared" si="91"/>
        <v>427939.2</v>
      </c>
      <c r="Q1382" s="51">
        <v>0.2</v>
      </c>
      <c r="R1382" s="52">
        <v>0.14699999999999999</v>
      </c>
      <c r="S1382" s="53">
        <f t="shared" si="93"/>
        <v>292026</v>
      </c>
      <c r="T1382" s="12">
        <f t="shared" si="92"/>
        <v>243355</v>
      </c>
    </row>
    <row r="1383" spans="3:20" ht="24" x14ac:dyDescent="0.25">
      <c r="C1383" s="11">
        <v>1377</v>
      </c>
      <c r="D1383" s="9" t="s">
        <v>1751</v>
      </c>
      <c r="E1383" s="9" t="s">
        <v>17</v>
      </c>
      <c r="F1383" s="9">
        <v>1</v>
      </c>
      <c r="G1383" s="2"/>
      <c r="H1383" s="6"/>
      <c r="I1383" s="11" t="s">
        <v>12</v>
      </c>
      <c r="J1383" s="12">
        <v>5750</v>
      </c>
      <c r="K1383" s="11"/>
      <c r="L1383" s="11" t="s">
        <v>2636</v>
      </c>
      <c r="M1383" s="11"/>
      <c r="N1383" s="11"/>
      <c r="O1383" s="12">
        <f t="shared" si="90"/>
        <v>5750</v>
      </c>
      <c r="P1383" s="12">
        <f t="shared" si="91"/>
        <v>5750</v>
      </c>
      <c r="Q1383" s="51">
        <v>0.2</v>
      </c>
      <c r="R1383" s="52">
        <v>0.14699999999999999</v>
      </c>
      <c r="S1383" s="53">
        <f t="shared" si="93"/>
        <v>3924</v>
      </c>
      <c r="T1383" s="12">
        <f t="shared" si="92"/>
        <v>3270</v>
      </c>
    </row>
    <row r="1384" spans="3:20" x14ac:dyDescent="0.25">
      <c r="C1384" s="11">
        <v>1378</v>
      </c>
      <c r="D1384" s="9" t="s">
        <v>1752</v>
      </c>
      <c r="E1384" s="9" t="s">
        <v>17</v>
      </c>
      <c r="F1384" s="9">
        <v>2</v>
      </c>
      <c r="G1384" s="2"/>
      <c r="H1384" s="6"/>
      <c r="I1384" s="11" t="s">
        <v>12</v>
      </c>
      <c r="J1384" s="12">
        <v>12000</v>
      </c>
      <c r="K1384" s="11"/>
      <c r="L1384" s="11" t="s">
        <v>2637</v>
      </c>
      <c r="M1384" s="11"/>
      <c r="N1384" s="11"/>
      <c r="O1384" s="12">
        <f t="shared" si="90"/>
        <v>12000</v>
      </c>
      <c r="P1384" s="12">
        <f t="shared" si="91"/>
        <v>24000</v>
      </c>
      <c r="Q1384" s="51">
        <v>0.2</v>
      </c>
      <c r="R1384" s="52">
        <v>0.14699999999999999</v>
      </c>
      <c r="S1384" s="53">
        <f t="shared" si="93"/>
        <v>16378</v>
      </c>
      <c r="T1384" s="12">
        <f t="shared" si="92"/>
        <v>13648.333333333334</v>
      </c>
    </row>
    <row r="1385" spans="3:20" x14ac:dyDescent="0.25">
      <c r="C1385" s="11">
        <v>1379</v>
      </c>
      <c r="D1385" s="9" t="s">
        <v>1753</v>
      </c>
      <c r="E1385" s="9" t="s">
        <v>17</v>
      </c>
      <c r="F1385" s="9">
        <v>1</v>
      </c>
      <c r="G1385" s="2"/>
      <c r="H1385" s="6"/>
      <c r="I1385" s="11" t="s">
        <v>12</v>
      </c>
      <c r="J1385" s="12">
        <v>12000</v>
      </c>
      <c r="K1385" s="11"/>
      <c r="L1385" s="11" t="s">
        <v>2637</v>
      </c>
      <c r="M1385" s="11"/>
      <c r="N1385" s="11"/>
      <c r="O1385" s="12">
        <f t="shared" si="90"/>
        <v>12000</v>
      </c>
      <c r="P1385" s="12">
        <f t="shared" si="91"/>
        <v>12000</v>
      </c>
      <c r="Q1385" s="51">
        <v>0.2</v>
      </c>
      <c r="R1385" s="52">
        <v>0.14699999999999999</v>
      </c>
      <c r="S1385" s="53">
        <f t="shared" si="93"/>
        <v>8189</v>
      </c>
      <c r="T1385" s="12">
        <f t="shared" si="92"/>
        <v>6824.166666666667</v>
      </c>
    </row>
    <row r="1386" spans="3:20" x14ac:dyDescent="0.25">
      <c r="C1386" s="11">
        <v>1380</v>
      </c>
      <c r="D1386" s="9" t="s">
        <v>1754</v>
      </c>
      <c r="E1386" s="9" t="s">
        <v>17</v>
      </c>
      <c r="F1386" s="9">
        <v>1</v>
      </c>
      <c r="G1386" s="2"/>
      <c r="H1386" s="6"/>
      <c r="I1386" s="11" t="s">
        <v>12</v>
      </c>
      <c r="J1386" s="12">
        <v>1233</v>
      </c>
      <c r="K1386" s="11"/>
      <c r="L1386" s="11" t="s">
        <v>2638</v>
      </c>
      <c r="M1386" s="11"/>
      <c r="N1386" s="11"/>
      <c r="O1386" s="12">
        <f t="shared" si="90"/>
        <v>1233</v>
      </c>
      <c r="P1386" s="12">
        <f t="shared" si="91"/>
        <v>1233</v>
      </c>
      <c r="Q1386" s="51">
        <v>0.2</v>
      </c>
      <c r="R1386" s="52">
        <v>0.14699999999999999</v>
      </c>
      <c r="S1386" s="53">
        <f t="shared" si="93"/>
        <v>841</v>
      </c>
      <c r="T1386" s="12">
        <f t="shared" si="92"/>
        <v>700.83333333333337</v>
      </c>
    </row>
    <row r="1387" spans="3:20" x14ac:dyDescent="0.25">
      <c r="C1387" s="11">
        <v>1381</v>
      </c>
      <c r="D1387" s="9" t="s">
        <v>1755</v>
      </c>
      <c r="E1387" s="9" t="s">
        <v>17</v>
      </c>
      <c r="F1387" s="9">
        <v>18</v>
      </c>
      <c r="G1387" s="2"/>
      <c r="H1387" s="6"/>
      <c r="I1387" s="11" t="s">
        <v>12</v>
      </c>
      <c r="J1387" s="12">
        <v>1769.28</v>
      </c>
      <c r="K1387" s="11"/>
      <c r="L1387" s="11" t="s">
        <v>2639</v>
      </c>
      <c r="M1387" s="11"/>
      <c r="N1387" s="11"/>
      <c r="O1387" s="12">
        <f t="shared" si="90"/>
        <v>1769.28</v>
      </c>
      <c r="P1387" s="12">
        <f t="shared" si="91"/>
        <v>31847.040000000001</v>
      </c>
      <c r="Q1387" s="51">
        <v>0.2</v>
      </c>
      <c r="R1387" s="52">
        <v>0.14699999999999999</v>
      </c>
      <c r="S1387" s="53">
        <f t="shared" si="93"/>
        <v>21732</v>
      </c>
      <c r="T1387" s="12">
        <f t="shared" si="92"/>
        <v>18110</v>
      </c>
    </row>
    <row r="1388" spans="3:20" x14ac:dyDescent="0.25">
      <c r="C1388" s="11">
        <v>1382</v>
      </c>
      <c r="D1388" s="9" t="s">
        <v>1756</v>
      </c>
      <c r="E1388" s="9" t="s">
        <v>17</v>
      </c>
      <c r="F1388" s="9">
        <v>16</v>
      </c>
      <c r="G1388" s="2"/>
      <c r="H1388" s="6"/>
      <c r="I1388" s="11" t="s">
        <v>12</v>
      </c>
      <c r="J1388" s="12">
        <v>1474.79</v>
      </c>
      <c r="K1388" s="11"/>
      <c r="L1388" s="11" t="s">
        <v>2640</v>
      </c>
      <c r="M1388" s="11"/>
      <c r="N1388" s="11"/>
      <c r="O1388" s="12">
        <f t="shared" si="90"/>
        <v>1474.79</v>
      </c>
      <c r="P1388" s="12">
        <f t="shared" si="91"/>
        <v>23596.639999999999</v>
      </c>
      <c r="Q1388" s="51">
        <v>0.2</v>
      </c>
      <c r="R1388" s="52">
        <v>0.14699999999999999</v>
      </c>
      <c r="S1388" s="53">
        <f t="shared" si="93"/>
        <v>16102</v>
      </c>
      <c r="T1388" s="12">
        <f t="shared" si="92"/>
        <v>13418.333333333334</v>
      </c>
    </row>
    <row r="1389" spans="3:20" x14ac:dyDescent="0.25">
      <c r="C1389" s="11">
        <v>1383</v>
      </c>
      <c r="D1389" s="9" t="s">
        <v>1757</v>
      </c>
      <c r="E1389" s="9" t="s">
        <v>17</v>
      </c>
      <c r="F1389" s="9">
        <v>24</v>
      </c>
      <c r="G1389" s="2"/>
      <c r="H1389" s="6"/>
      <c r="I1389" s="11" t="s">
        <v>12</v>
      </c>
      <c r="J1389" s="12">
        <v>253</v>
      </c>
      <c r="K1389" s="11"/>
      <c r="L1389" s="11" t="s">
        <v>2641</v>
      </c>
      <c r="M1389" s="11"/>
      <c r="N1389" s="11"/>
      <c r="O1389" s="12">
        <f t="shared" si="90"/>
        <v>253</v>
      </c>
      <c r="P1389" s="12">
        <f t="shared" si="91"/>
        <v>6072</v>
      </c>
      <c r="Q1389" s="51">
        <v>0.2</v>
      </c>
      <c r="R1389" s="52">
        <v>0.14699999999999999</v>
      </c>
      <c r="S1389" s="53">
        <f t="shared" si="93"/>
        <v>4144</v>
      </c>
      <c r="T1389" s="12">
        <f t="shared" si="92"/>
        <v>3453.3333333333335</v>
      </c>
    </row>
    <row r="1390" spans="3:20" x14ac:dyDescent="0.25">
      <c r="C1390" s="11">
        <v>1384</v>
      </c>
      <c r="D1390" s="9" t="s">
        <v>1758</v>
      </c>
      <c r="E1390" s="9" t="s">
        <v>17</v>
      </c>
      <c r="F1390" s="9">
        <v>130</v>
      </c>
      <c r="G1390" s="2"/>
      <c r="H1390" s="6"/>
      <c r="I1390" s="11" t="s">
        <v>12</v>
      </c>
      <c r="J1390" s="12">
        <v>224</v>
      </c>
      <c r="K1390" s="11"/>
      <c r="L1390" s="11" t="s">
        <v>2642</v>
      </c>
      <c r="M1390" s="11"/>
      <c r="N1390" s="11"/>
      <c r="O1390" s="12">
        <f t="shared" si="90"/>
        <v>224</v>
      </c>
      <c r="P1390" s="12">
        <f t="shared" si="91"/>
        <v>29120</v>
      </c>
      <c r="Q1390" s="51">
        <v>0.2</v>
      </c>
      <c r="R1390" s="52">
        <v>0.14699999999999999</v>
      </c>
      <c r="S1390" s="53">
        <f t="shared" si="93"/>
        <v>19871</v>
      </c>
      <c r="T1390" s="12">
        <f t="shared" si="92"/>
        <v>16559.166666666668</v>
      </c>
    </row>
    <row r="1391" spans="3:20" x14ac:dyDescent="0.25">
      <c r="C1391" s="11">
        <v>1385</v>
      </c>
      <c r="D1391" s="9" t="s">
        <v>1759</v>
      </c>
      <c r="E1391" s="9" t="s">
        <v>17</v>
      </c>
      <c r="F1391" s="9">
        <v>1</v>
      </c>
      <c r="G1391" s="2"/>
      <c r="H1391" s="6"/>
      <c r="I1391" s="11" t="s">
        <v>12</v>
      </c>
      <c r="J1391" s="12">
        <v>5600</v>
      </c>
      <c r="K1391" s="11"/>
      <c r="L1391" s="11" t="s">
        <v>2643</v>
      </c>
      <c r="M1391" s="11"/>
      <c r="N1391" s="11"/>
      <c r="O1391" s="12">
        <f t="shared" si="90"/>
        <v>5600</v>
      </c>
      <c r="P1391" s="12">
        <f t="shared" si="91"/>
        <v>5600</v>
      </c>
      <c r="Q1391" s="51">
        <v>0.2</v>
      </c>
      <c r="R1391" s="52">
        <v>0.14699999999999999</v>
      </c>
      <c r="S1391" s="53">
        <f t="shared" si="93"/>
        <v>3821</v>
      </c>
      <c r="T1391" s="12">
        <f t="shared" si="92"/>
        <v>3184.166666666667</v>
      </c>
    </row>
    <row r="1392" spans="3:20" x14ac:dyDescent="0.25">
      <c r="C1392" s="11">
        <v>1386</v>
      </c>
      <c r="D1392" s="9" t="s">
        <v>1760</v>
      </c>
      <c r="E1392" s="9" t="s">
        <v>17</v>
      </c>
      <c r="F1392" s="9">
        <v>2</v>
      </c>
      <c r="G1392" s="2"/>
      <c r="H1392" s="6"/>
      <c r="I1392" s="11" t="s">
        <v>12</v>
      </c>
      <c r="J1392" s="12">
        <v>1602</v>
      </c>
      <c r="K1392" s="11"/>
      <c r="L1392" s="11" t="s">
        <v>2644</v>
      </c>
      <c r="M1392" s="11"/>
      <c r="N1392" s="11"/>
      <c r="O1392" s="12">
        <f t="shared" si="90"/>
        <v>1602</v>
      </c>
      <c r="P1392" s="12">
        <f t="shared" si="91"/>
        <v>3204</v>
      </c>
      <c r="Q1392" s="51">
        <v>0.2</v>
      </c>
      <c r="R1392" s="52">
        <v>0.14699999999999999</v>
      </c>
      <c r="S1392" s="53">
        <f t="shared" si="93"/>
        <v>2186</v>
      </c>
      <c r="T1392" s="12">
        <f t="shared" si="92"/>
        <v>1821.6666666666667</v>
      </c>
    </row>
    <row r="1393" spans="3:20" ht="36" x14ac:dyDescent="0.25">
      <c r="C1393" s="11">
        <v>1387</v>
      </c>
      <c r="D1393" s="9" t="s">
        <v>1761</v>
      </c>
      <c r="E1393" s="9" t="s">
        <v>17</v>
      </c>
      <c r="F1393" s="9">
        <v>3</v>
      </c>
      <c r="G1393" s="2"/>
      <c r="H1393" s="6"/>
      <c r="I1393" s="11" t="s">
        <v>12</v>
      </c>
      <c r="J1393" s="12">
        <v>11870</v>
      </c>
      <c r="K1393" s="11"/>
      <c r="L1393" s="11" t="s">
        <v>2645</v>
      </c>
      <c r="M1393" s="11"/>
      <c r="N1393" s="11"/>
      <c r="O1393" s="12">
        <f t="shared" si="90"/>
        <v>11870</v>
      </c>
      <c r="P1393" s="12">
        <f t="shared" si="91"/>
        <v>35610</v>
      </c>
      <c r="Q1393" s="51">
        <v>0.2</v>
      </c>
      <c r="R1393" s="52">
        <v>0.14699999999999999</v>
      </c>
      <c r="S1393" s="53">
        <f t="shared" si="93"/>
        <v>24300</v>
      </c>
      <c r="T1393" s="12">
        <f t="shared" si="92"/>
        <v>20250</v>
      </c>
    </row>
    <row r="1394" spans="3:20" ht="24" x14ac:dyDescent="0.25">
      <c r="C1394" s="11">
        <v>1388</v>
      </c>
      <c r="D1394" s="9" t="s">
        <v>1762</v>
      </c>
      <c r="E1394" s="9" t="s">
        <v>17</v>
      </c>
      <c r="F1394" s="9">
        <v>1</v>
      </c>
      <c r="G1394" s="2"/>
      <c r="H1394" s="6"/>
      <c r="I1394" s="11" t="s">
        <v>12</v>
      </c>
      <c r="J1394" s="12">
        <v>3010</v>
      </c>
      <c r="K1394" s="11"/>
      <c r="L1394" s="11" t="s">
        <v>2646</v>
      </c>
      <c r="M1394" s="11"/>
      <c r="N1394" s="11"/>
      <c r="O1394" s="12">
        <f t="shared" si="90"/>
        <v>3010</v>
      </c>
      <c r="P1394" s="12">
        <f t="shared" si="91"/>
        <v>3010</v>
      </c>
      <c r="Q1394" s="51">
        <v>0.2</v>
      </c>
      <c r="R1394" s="52">
        <v>0.14699999999999999</v>
      </c>
      <c r="S1394" s="53">
        <f t="shared" si="93"/>
        <v>2054</v>
      </c>
      <c r="T1394" s="12">
        <f t="shared" si="92"/>
        <v>1711.6666666666667</v>
      </c>
    </row>
    <row r="1395" spans="3:20" x14ac:dyDescent="0.25">
      <c r="C1395" s="11">
        <v>1389</v>
      </c>
      <c r="D1395" s="9" t="s">
        <v>1763</v>
      </c>
      <c r="E1395" s="9" t="s">
        <v>17</v>
      </c>
      <c r="F1395" s="9">
        <v>22</v>
      </c>
      <c r="G1395" s="2"/>
      <c r="H1395" s="6"/>
      <c r="I1395" s="11" t="s">
        <v>12</v>
      </c>
      <c r="J1395" s="12">
        <v>439</v>
      </c>
      <c r="K1395" s="11"/>
      <c r="L1395" s="11" t="s">
        <v>2647</v>
      </c>
      <c r="M1395" s="11"/>
      <c r="N1395" s="11"/>
      <c r="O1395" s="12">
        <f t="shared" si="90"/>
        <v>439</v>
      </c>
      <c r="P1395" s="12">
        <f t="shared" si="91"/>
        <v>9658</v>
      </c>
      <c r="Q1395" s="51">
        <v>0.2</v>
      </c>
      <c r="R1395" s="52">
        <v>0.14699999999999999</v>
      </c>
      <c r="S1395" s="53">
        <f t="shared" si="93"/>
        <v>6591</v>
      </c>
      <c r="T1395" s="12">
        <f t="shared" si="92"/>
        <v>5492.5</v>
      </c>
    </row>
    <row r="1396" spans="3:20" x14ac:dyDescent="0.25">
      <c r="C1396" s="11">
        <v>1390</v>
      </c>
      <c r="D1396" s="9" t="s">
        <v>1764</v>
      </c>
      <c r="E1396" s="9" t="s">
        <v>17</v>
      </c>
      <c r="F1396" s="9">
        <v>1</v>
      </c>
      <c r="G1396" s="2"/>
      <c r="H1396" s="6"/>
      <c r="I1396" s="11" t="s">
        <v>12</v>
      </c>
      <c r="J1396" s="12">
        <v>439</v>
      </c>
      <c r="K1396" s="11"/>
      <c r="L1396" s="11" t="s">
        <v>2647</v>
      </c>
      <c r="M1396" s="11"/>
      <c r="N1396" s="11"/>
      <c r="O1396" s="12">
        <f t="shared" si="90"/>
        <v>439</v>
      </c>
      <c r="P1396" s="12">
        <f t="shared" si="91"/>
        <v>439</v>
      </c>
      <c r="Q1396" s="51">
        <v>0.2</v>
      </c>
      <c r="R1396" s="52">
        <v>0.14699999999999999</v>
      </c>
      <c r="S1396" s="53">
        <f t="shared" si="93"/>
        <v>300</v>
      </c>
      <c r="T1396" s="12">
        <f t="shared" si="92"/>
        <v>250</v>
      </c>
    </row>
    <row r="1397" spans="3:20" x14ac:dyDescent="0.25">
      <c r="C1397" s="11">
        <v>1391</v>
      </c>
      <c r="D1397" s="9" t="s">
        <v>1765</v>
      </c>
      <c r="E1397" s="9" t="s">
        <v>17</v>
      </c>
      <c r="F1397" s="9">
        <v>14</v>
      </c>
      <c r="G1397" s="2"/>
      <c r="H1397" s="6"/>
      <c r="I1397" s="11" t="s">
        <v>12</v>
      </c>
      <c r="J1397" s="12">
        <v>439</v>
      </c>
      <c r="K1397" s="11"/>
      <c r="L1397" s="11" t="s">
        <v>2647</v>
      </c>
      <c r="M1397" s="11"/>
      <c r="N1397" s="11"/>
      <c r="O1397" s="12">
        <f t="shared" si="90"/>
        <v>439</v>
      </c>
      <c r="P1397" s="12">
        <f t="shared" si="91"/>
        <v>6146</v>
      </c>
      <c r="Q1397" s="51">
        <v>0.2</v>
      </c>
      <c r="R1397" s="52">
        <v>0.14699999999999999</v>
      </c>
      <c r="S1397" s="53">
        <f t="shared" si="93"/>
        <v>4194</v>
      </c>
      <c r="T1397" s="12">
        <f t="shared" si="92"/>
        <v>3495</v>
      </c>
    </row>
    <row r="1398" spans="3:20" x14ac:dyDescent="0.25">
      <c r="C1398" s="11">
        <v>1392</v>
      </c>
      <c r="D1398" s="9" t="s">
        <v>1766</v>
      </c>
      <c r="E1398" s="9" t="s">
        <v>17</v>
      </c>
      <c r="F1398" s="9">
        <v>10</v>
      </c>
      <c r="G1398" s="2"/>
      <c r="H1398" s="6"/>
      <c r="I1398" s="11" t="s">
        <v>12</v>
      </c>
      <c r="J1398" s="12">
        <v>439</v>
      </c>
      <c r="K1398" s="11"/>
      <c r="L1398" s="11" t="s">
        <v>2647</v>
      </c>
      <c r="M1398" s="11"/>
      <c r="N1398" s="11"/>
      <c r="O1398" s="12">
        <f t="shared" si="90"/>
        <v>439</v>
      </c>
      <c r="P1398" s="12">
        <f t="shared" si="91"/>
        <v>4390</v>
      </c>
      <c r="Q1398" s="51">
        <v>0.2</v>
      </c>
      <c r="R1398" s="52">
        <v>0.14699999999999999</v>
      </c>
      <c r="S1398" s="53">
        <f t="shared" si="93"/>
        <v>2996</v>
      </c>
      <c r="T1398" s="12">
        <f t="shared" si="92"/>
        <v>2496.666666666667</v>
      </c>
    </row>
    <row r="1399" spans="3:20" ht="24" x14ac:dyDescent="0.25">
      <c r="C1399" s="11">
        <v>1393</v>
      </c>
      <c r="D1399" s="9" t="s">
        <v>1767</v>
      </c>
      <c r="E1399" s="9" t="s">
        <v>17</v>
      </c>
      <c r="F1399" s="9">
        <v>6</v>
      </c>
      <c r="G1399" s="2"/>
      <c r="H1399" s="6"/>
      <c r="I1399" s="11" t="s">
        <v>12</v>
      </c>
      <c r="J1399" s="12">
        <v>4980</v>
      </c>
      <c r="K1399" s="11"/>
      <c r="L1399" s="11" t="s">
        <v>2648</v>
      </c>
      <c r="M1399" s="11"/>
      <c r="N1399" s="11"/>
      <c r="O1399" s="12">
        <f t="shared" si="90"/>
        <v>4980</v>
      </c>
      <c r="P1399" s="12">
        <f t="shared" si="91"/>
        <v>29880</v>
      </c>
      <c r="Q1399" s="51">
        <v>0.2</v>
      </c>
      <c r="R1399" s="52">
        <v>0.14699999999999999</v>
      </c>
      <c r="S1399" s="53">
        <f t="shared" si="93"/>
        <v>20390</v>
      </c>
      <c r="T1399" s="12">
        <f t="shared" si="92"/>
        <v>16991.666666666668</v>
      </c>
    </row>
    <row r="1400" spans="3:20" ht="24" x14ac:dyDescent="0.25">
      <c r="C1400" s="11">
        <v>1394</v>
      </c>
      <c r="D1400" s="9" t="s">
        <v>1768</v>
      </c>
      <c r="E1400" s="9" t="s">
        <v>17</v>
      </c>
      <c r="F1400" s="9">
        <v>3</v>
      </c>
      <c r="G1400" s="2"/>
      <c r="H1400" s="6"/>
      <c r="I1400" s="11" t="s">
        <v>12</v>
      </c>
      <c r="J1400" s="12">
        <v>646</v>
      </c>
      <c r="K1400" s="11"/>
      <c r="L1400" s="11" t="s">
        <v>2649</v>
      </c>
      <c r="M1400" s="11"/>
      <c r="N1400" s="11"/>
      <c r="O1400" s="12">
        <f t="shared" si="90"/>
        <v>646</v>
      </c>
      <c r="P1400" s="12">
        <f t="shared" si="91"/>
        <v>1938</v>
      </c>
      <c r="Q1400" s="51">
        <v>0.2</v>
      </c>
      <c r="R1400" s="52">
        <v>0.14699999999999999</v>
      </c>
      <c r="S1400" s="53">
        <f t="shared" si="93"/>
        <v>1322</v>
      </c>
      <c r="T1400" s="12">
        <f t="shared" si="92"/>
        <v>1101.6666666666667</v>
      </c>
    </row>
    <row r="1401" spans="3:20" x14ac:dyDescent="0.25">
      <c r="C1401" s="11">
        <v>1395</v>
      </c>
      <c r="D1401" s="9" t="s">
        <v>1769</v>
      </c>
      <c r="E1401" s="9" t="s">
        <v>17</v>
      </c>
      <c r="F1401" s="9">
        <v>1</v>
      </c>
      <c r="G1401" s="2"/>
      <c r="H1401" s="6"/>
      <c r="I1401" s="11" t="s">
        <v>12</v>
      </c>
      <c r="J1401" s="12">
        <v>1135.2</v>
      </c>
      <c r="K1401" s="11"/>
      <c r="L1401" s="11" t="s">
        <v>2650</v>
      </c>
      <c r="M1401" s="11"/>
      <c r="N1401" s="11"/>
      <c r="O1401" s="12">
        <f t="shared" si="90"/>
        <v>1135.2</v>
      </c>
      <c r="P1401" s="12">
        <f t="shared" si="91"/>
        <v>1135.2</v>
      </c>
      <c r="Q1401" s="51">
        <v>0.2</v>
      </c>
      <c r="R1401" s="52">
        <v>0.14699999999999999</v>
      </c>
      <c r="S1401" s="53">
        <f t="shared" si="93"/>
        <v>775</v>
      </c>
      <c r="T1401" s="12">
        <f t="shared" si="92"/>
        <v>645.83333333333337</v>
      </c>
    </row>
    <row r="1402" spans="3:20" x14ac:dyDescent="0.25">
      <c r="C1402" s="11">
        <v>1396</v>
      </c>
      <c r="D1402" s="9" t="s">
        <v>1770</v>
      </c>
      <c r="E1402" s="9" t="s">
        <v>17</v>
      </c>
      <c r="F1402" s="9">
        <v>6</v>
      </c>
      <c r="G1402" s="2"/>
      <c r="H1402" s="6"/>
      <c r="I1402" s="11" t="s">
        <v>12</v>
      </c>
      <c r="J1402" s="12">
        <v>1135.2</v>
      </c>
      <c r="K1402" s="11"/>
      <c r="L1402" s="11" t="s">
        <v>2650</v>
      </c>
      <c r="M1402" s="11"/>
      <c r="N1402" s="11"/>
      <c r="O1402" s="12">
        <f t="shared" si="90"/>
        <v>1135.2</v>
      </c>
      <c r="P1402" s="12">
        <f t="shared" si="91"/>
        <v>6811.2000000000007</v>
      </c>
      <c r="Q1402" s="51">
        <v>0.2</v>
      </c>
      <c r="R1402" s="52">
        <v>0.14699999999999999</v>
      </c>
      <c r="S1402" s="53">
        <f t="shared" si="93"/>
        <v>4648</v>
      </c>
      <c r="T1402" s="12">
        <f t="shared" si="92"/>
        <v>3873.3333333333335</v>
      </c>
    </row>
    <row r="1403" spans="3:20" ht="24" x14ac:dyDescent="0.25">
      <c r="C1403" s="11">
        <v>1397</v>
      </c>
      <c r="D1403" s="9" t="s">
        <v>1771</v>
      </c>
      <c r="E1403" s="9" t="s">
        <v>17</v>
      </c>
      <c r="F1403" s="9">
        <v>2</v>
      </c>
      <c r="G1403" s="2"/>
      <c r="H1403" s="6"/>
      <c r="I1403" s="11" t="s">
        <v>12</v>
      </c>
      <c r="J1403" s="12">
        <v>779.58</v>
      </c>
      <c r="K1403" s="11"/>
      <c r="L1403" s="11" t="s">
        <v>2651</v>
      </c>
      <c r="M1403" s="11"/>
      <c r="N1403" s="11"/>
      <c r="O1403" s="12">
        <f t="shared" si="90"/>
        <v>779.58</v>
      </c>
      <c r="P1403" s="12">
        <f t="shared" si="91"/>
        <v>1559.16</v>
      </c>
      <c r="Q1403" s="51">
        <v>0.2</v>
      </c>
      <c r="R1403" s="52">
        <v>0.14699999999999999</v>
      </c>
      <c r="S1403" s="53">
        <f t="shared" si="93"/>
        <v>1064</v>
      </c>
      <c r="T1403" s="12">
        <f t="shared" si="92"/>
        <v>886.66666666666674</v>
      </c>
    </row>
    <row r="1404" spans="3:20" ht="60" x14ac:dyDescent="0.25">
      <c r="C1404" s="11">
        <v>1398</v>
      </c>
      <c r="D1404" s="9" t="s">
        <v>1772</v>
      </c>
      <c r="E1404" s="9" t="s">
        <v>17</v>
      </c>
      <c r="F1404" s="9">
        <v>7</v>
      </c>
      <c r="G1404" s="2"/>
      <c r="H1404" s="6"/>
      <c r="I1404" s="11" t="s">
        <v>12</v>
      </c>
      <c r="J1404" s="12">
        <v>280</v>
      </c>
      <c r="K1404" s="11"/>
      <c r="L1404" s="11" t="s">
        <v>2652</v>
      </c>
      <c r="M1404" s="11"/>
      <c r="N1404" s="11"/>
      <c r="O1404" s="12">
        <f t="shared" si="90"/>
        <v>280</v>
      </c>
      <c r="P1404" s="12">
        <f t="shared" si="91"/>
        <v>1960</v>
      </c>
      <c r="Q1404" s="51">
        <v>0.2</v>
      </c>
      <c r="R1404" s="52">
        <v>0.14699999999999999</v>
      </c>
      <c r="S1404" s="53">
        <f t="shared" si="93"/>
        <v>1338</v>
      </c>
      <c r="T1404" s="12">
        <f t="shared" si="92"/>
        <v>1115</v>
      </c>
    </row>
    <row r="1405" spans="3:20" x14ac:dyDescent="0.25">
      <c r="C1405" s="11">
        <v>1399</v>
      </c>
      <c r="D1405" s="9" t="s">
        <v>1773</v>
      </c>
      <c r="E1405" s="9" t="s">
        <v>17</v>
      </c>
      <c r="F1405" s="9">
        <v>50</v>
      </c>
      <c r="G1405" s="2"/>
      <c r="H1405" s="6"/>
      <c r="I1405" s="11" t="s">
        <v>12</v>
      </c>
      <c r="J1405" s="12">
        <v>1138</v>
      </c>
      <c r="K1405" s="11"/>
      <c r="L1405" s="11" t="s">
        <v>2653</v>
      </c>
      <c r="M1405" s="11"/>
      <c r="N1405" s="11"/>
      <c r="O1405" s="12">
        <f t="shared" si="90"/>
        <v>1138</v>
      </c>
      <c r="P1405" s="12">
        <f t="shared" si="91"/>
        <v>56900</v>
      </c>
      <c r="Q1405" s="51">
        <v>0.2</v>
      </c>
      <c r="R1405" s="52">
        <v>0.14699999999999999</v>
      </c>
      <c r="S1405" s="53">
        <f t="shared" si="93"/>
        <v>38829</v>
      </c>
      <c r="T1405" s="12">
        <f t="shared" si="92"/>
        <v>32357.5</v>
      </c>
    </row>
    <row r="1406" spans="3:20" x14ac:dyDescent="0.25">
      <c r="C1406" s="11">
        <v>1400</v>
      </c>
      <c r="D1406" s="9" t="s">
        <v>1774</v>
      </c>
      <c r="E1406" s="9" t="s">
        <v>11</v>
      </c>
      <c r="F1406" s="9">
        <v>100</v>
      </c>
      <c r="G1406" s="2"/>
      <c r="H1406" s="6"/>
      <c r="I1406" s="11" t="s">
        <v>12</v>
      </c>
      <c r="J1406" s="12">
        <v>33.25</v>
      </c>
      <c r="K1406" s="11"/>
      <c r="L1406" s="11" t="s">
        <v>2654</v>
      </c>
      <c r="M1406" s="11"/>
      <c r="N1406" s="11"/>
      <c r="O1406" s="12">
        <f t="shared" si="90"/>
        <v>33.25</v>
      </c>
      <c r="P1406" s="12">
        <f t="shared" si="91"/>
        <v>3325</v>
      </c>
      <c r="Q1406" s="51">
        <v>0.2</v>
      </c>
      <c r="R1406" s="52">
        <v>0.14699999999999999</v>
      </c>
      <c r="S1406" s="53">
        <f t="shared" si="93"/>
        <v>2269</v>
      </c>
      <c r="T1406" s="12">
        <f t="shared" si="92"/>
        <v>1890.8333333333335</v>
      </c>
    </row>
    <row r="1407" spans="3:20" x14ac:dyDescent="0.25">
      <c r="C1407" s="11">
        <v>1401</v>
      </c>
      <c r="D1407" s="9" t="s">
        <v>1775</v>
      </c>
      <c r="E1407" s="9" t="s">
        <v>11</v>
      </c>
      <c r="F1407" s="9">
        <v>25</v>
      </c>
      <c r="G1407" s="2"/>
      <c r="H1407" s="6"/>
      <c r="I1407" s="11" t="s">
        <v>12</v>
      </c>
      <c r="J1407" s="12">
        <v>65.819999999999993</v>
      </c>
      <c r="K1407" s="11"/>
      <c r="L1407" s="11" t="s">
        <v>2655</v>
      </c>
      <c r="M1407" s="11"/>
      <c r="N1407" s="11"/>
      <c r="O1407" s="12">
        <f t="shared" si="90"/>
        <v>65.819999999999993</v>
      </c>
      <c r="P1407" s="12">
        <f t="shared" si="91"/>
        <v>1645.4999999999998</v>
      </c>
      <c r="Q1407" s="51">
        <v>0.2</v>
      </c>
      <c r="R1407" s="52">
        <v>0.14699999999999999</v>
      </c>
      <c r="S1407" s="53">
        <f t="shared" si="93"/>
        <v>1123</v>
      </c>
      <c r="T1407" s="12">
        <f t="shared" si="92"/>
        <v>935.83333333333337</v>
      </c>
    </row>
    <row r="1408" spans="3:20" ht="24" x14ac:dyDescent="0.25">
      <c r="C1408" s="11">
        <v>1402</v>
      </c>
      <c r="D1408" s="9" t="s">
        <v>1776</v>
      </c>
      <c r="E1408" s="9" t="s">
        <v>11</v>
      </c>
      <c r="F1408" s="9">
        <v>25</v>
      </c>
      <c r="G1408" s="2"/>
      <c r="H1408" s="6"/>
      <c r="I1408" s="11" t="s">
        <v>12</v>
      </c>
      <c r="J1408" s="12">
        <v>311.82</v>
      </c>
      <c r="K1408" s="11"/>
      <c r="L1408" s="11" t="s">
        <v>2656</v>
      </c>
      <c r="M1408" s="11"/>
      <c r="N1408" s="11"/>
      <c r="O1408" s="12">
        <f t="shared" si="90"/>
        <v>311.82</v>
      </c>
      <c r="P1408" s="12">
        <f t="shared" si="91"/>
        <v>7795.5</v>
      </c>
      <c r="Q1408" s="51">
        <v>0.2</v>
      </c>
      <c r="R1408" s="52">
        <v>0.14699999999999999</v>
      </c>
      <c r="S1408" s="53">
        <f t="shared" si="93"/>
        <v>5320</v>
      </c>
      <c r="T1408" s="12">
        <f t="shared" si="92"/>
        <v>4433.3333333333339</v>
      </c>
    </row>
    <row r="1409" spans="3:20" ht="24" x14ac:dyDescent="0.25">
      <c r="C1409" s="11">
        <v>1403</v>
      </c>
      <c r="D1409" s="9" t="s">
        <v>1777</v>
      </c>
      <c r="E1409" s="9" t="s">
        <v>11</v>
      </c>
      <c r="F1409" s="9">
        <v>45</v>
      </c>
      <c r="G1409" s="2"/>
      <c r="H1409" s="6"/>
      <c r="I1409" s="11" t="s">
        <v>12</v>
      </c>
      <c r="J1409" s="12">
        <v>431.72</v>
      </c>
      <c r="K1409" s="11"/>
      <c r="L1409" s="11" t="s">
        <v>2657</v>
      </c>
      <c r="M1409" s="11"/>
      <c r="N1409" s="11"/>
      <c r="O1409" s="12">
        <f t="shared" si="90"/>
        <v>431.72</v>
      </c>
      <c r="P1409" s="12">
        <f t="shared" si="91"/>
        <v>19427.400000000001</v>
      </c>
      <c r="Q1409" s="51">
        <v>0.2</v>
      </c>
      <c r="R1409" s="52">
        <v>0.14699999999999999</v>
      </c>
      <c r="S1409" s="53">
        <f t="shared" si="93"/>
        <v>13257</v>
      </c>
      <c r="T1409" s="12">
        <f t="shared" si="92"/>
        <v>11047.5</v>
      </c>
    </row>
    <row r="1410" spans="3:20" x14ac:dyDescent="0.25">
      <c r="C1410" s="11">
        <v>1404</v>
      </c>
      <c r="D1410" s="9" t="s">
        <v>1778</v>
      </c>
      <c r="E1410" s="9" t="s">
        <v>11</v>
      </c>
      <c r="F1410" s="9">
        <v>50</v>
      </c>
      <c r="G1410" s="2"/>
      <c r="H1410" s="6"/>
      <c r="I1410" s="11" t="s">
        <v>12</v>
      </c>
      <c r="J1410" s="12">
        <v>222.22</v>
      </c>
      <c r="K1410" s="11"/>
      <c r="L1410" s="11" t="s">
        <v>2658</v>
      </c>
      <c r="M1410" s="11"/>
      <c r="N1410" s="11"/>
      <c r="O1410" s="12">
        <f t="shared" si="90"/>
        <v>222.22</v>
      </c>
      <c r="P1410" s="12">
        <f t="shared" si="91"/>
        <v>11111</v>
      </c>
      <c r="Q1410" s="51">
        <v>0.2</v>
      </c>
      <c r="R1410" s="52">
        <v>0.14699999999999999</v>
      </c>
      <c r="S1410" s="53">
        <f t="shared" si="93"/>
        <v>7582</v>
      </c>
      <c r="T1410" s="12">
        <f t="shared" si="92"/>
        <v>6318.3333333333339</v>
      </c>
    </row>
    <row r="1411" spans="3:20" x14ac:dyDescent="0.25">
      <c r="C1411" s="11">
        <v>1405</v>
      </c>
      <c r="D1411" s="9" t="s">
        <v>1779</v>
      </c>
      <c r="E1411" s="9" t="s">
        <v>11</v>
      </c>
      <c r="F1411" s="9">
        <v>80</v>
      </c>
      <c r="G1411" s="2"/>
      <c r="H1411" s="6"/>
      <c r="I1411" s="11" t="s">
        <v>12</v>
      </c>
      <c r="J1411" s="12">
        <v>222.22</v>
      </c>
      <c r="K1411" s="11"/>
      <c r="L1411" s="11" t="s">
        <v>2658</v>
      </c>
      <c r="M1411" s="11"/>
      <c r="N1411" s="11"/>
      <c r="O1411" s="12">
        <f t="shared" si="90"/>
        <v>222.22</v>
      </c>
      <c r="P1411" s="12">
        <f t="shared" si="91"/>
        <v>17777.599999999999</v>
      </c>
      <c r="Q1411" s="51">
        <v>0.2</v>
      </c>
      <c r="R1411" s="52">
        <v>0.14699999999999999</v>
      </c>
      <c r="S1411" s="53">
        <f t="shared" si="93"/>
        <v>12131</v>
      </c>
      <c r="T1411" s="12">
        <f t="shared" si="92"/>
        <v>10109.166666666668</v>
      </c>
    </row>
    <row r="1412" spans="3:20" ht="24" x14ac:dyDescent="0.25">
      <c r="C1412" s="11">
        <v>1406</v>
      </c>
      <c r="D1412" s="9" t="s">
        <v>1780</v>
      </c>
      <c r="E1412" s="9" t="s">
        <v>17</v>
      </c>
      <c r="F1412" s="9">
        <v>500</v>
      </c>
      <c r="G1412" s="2"/>
      <c r="H1412" s="6"/>
      <c r="I1412" s="11" t="s">
        <v>12</v>
      </c>
      <c r="J1412" s="12">
        <v>64.92</v>
      </c>
      <c r="K1412" s="11"/>
      <c r="L1412" s="11" t="s">
        <v>2659</v>
      </c>
      <c r="M1412" s="11"/>
      <c r="N1412" s="11"/>
      <c r="O1412" s="12">
        <f t="shared" si="90"/>
        <v>64.92</v>
      </c>
      <c r="P1412" s="12">
        <f t="shared" si="91"/>
        <v>32460</v>
      </c>
      <c r="Q1412" s="51">
        <v>0.2</v>
      </c>
      <c r="R1412" s="52">
        <v>0.14699999999999999</v>
      </c>
      <c r="S1412" s="53">
        <f t="shared" si="93"/>
        <v>22151</v>
      </c>
      <c r="T1412" s="12">
        <f t="shared" si="92"/>
        <v>18459.166666666668</v>
      </c>
    </row>
    <row r="1413" spans="3:20" x14ac:dyDescent="0.25">
      <c r="C1413" s="11">
        <v>1407</v>
      </c>
      <c r="D1413" s="9" t="s">
        <v>1781</v>
      </c>
      <c r="E1413" s="9" t="s">
        <v>11</v>
      </c>
      <c r="F1413" s="9">
        <v>250</v>
      </c>
      <c r="G1413" s="2"/>
      <c r="H1413" s="6"/>
      <c r="I1413" s="11" t="s">
        <v>12</v>
      </c>
      <c r="J1413" s="12">
        <v>222.22</v>
      </c>
      <c r="K1413" s="11"/>
      <c r="L1413" s="11" t="s">
        <v>2658</v>
      </c>
      <c r="M1413" s="11"/>
      <c r="N1413" s="11"/>
      <c r="O1413" s="12">
        <f t="shared" si="90"/>
        <v>222.22</v>
      </c>
      <c r="P1413" s="12">
        <f t="shared" si="91"/>
        <v>55555</v>
      </c>
      <c r="Q1413" s="51">
        <v>0.2</v>
      </c>
      <c r="R1413" s="52">
        <v>0.14699999999999999</v>
      </c>
      <c r="S1413" s="53">
        <f t="shared" si="93"/>
        <v>37911</v>
      </c>
      <c r="T1413" s="12">
        <f t="shared" si="92"/>
        <v>31592.5</v>
      </c>
    </row>
    <row r="1414" spans="3:20" x14ac:dyDescent="0.25">
      <c r="C1414" s="11">
        <v>1408</v>
      </c>
      <c r="D1414" s="9" t="s">
        <v>1782</v>
      </c>
      <c r="E1414" s="9" t="s">
        <v>11</v>
      </c>
      <c r="F1414" s="9">
        <v>30</v>
      </c>
      <c r="G1414" s="2"/>
      <c r="H1414" s="6"/>
      <c r="I1414" s="11" t="s">
        <v>12</v>
      </c>
      <c r="J1414" s="12">
        <v>222.22</v>
      </c>
      <c r="K1414" s="11"/>
      <c r="L1414" s="11" t="s">
        <v>2658</v>
      </c>
      <c r="M1414" s="11"/>
      <c r="N1414" s="11"/>
      <c r="O1414" s="12">
        <f t="shared" si="90"/>
        <v>222.22</v>
      </c>
      <c r="P1414" s="12">
        <f t="shared" si="91"/>
        <v>6666.6</v>
      </c>
      <c r="Q1414" s="51">
        <v>0.2</v>
      </c>
      <c r="R1414" s="52">
        <v>0.14699999999999999</v>
      </c>
      <c r="S1414" s="53">
        <f t="shared" si="93"/>
        <v>4549</v>
      </c>
      <c r="T1414" s="12">
        <f t="shared" si="92"/>
        <v>3790.8333333333335</v>
      </c>
    </row>
    <row r="1415" spans="3:20" x14ac:dyDescent="0.25">
      <c r="C1415" s="11">
        <v>1409</v>
      </c>
      <c r="D1415" s="9" t="s">
        <v>1783</v>
      </c>
      <c r="E1415" s="9" t="s">
        <v>11</v>
      </c>
      <c r="F1415" s="9">
        <v>50</v>
      </c>
      <c r="G1415" s="2"/>
      <c r="H1415" s="6"/>
      <c r="I1415" s="11" t="s">
        <v>12</v>
      </c>
      <c r="J1415" s="12">
        <v>252</v>
      </c>
      <c r="K1415" s="11"/>
      <c r="L1415" s="11" t="s">
        <v>2660</v>
      </c>
      <c r="M1415" s="11"/>
      <c r="N1415" s="11"/>
      <c r="O1415" s="12">
        <f t="shared" si="90"/>
        <v>252</v>
      </c>
      <c r="P1415" s="12">
        <f t="shared" si="91"/>
        <v>12600</v>
      </c>
      <c r="Q1415" s="51">
        <v>0.2</v>
      </c>
      <c r="R1415" s="52">
        <v>0.14699999999999999</v>
      </c>
      <c r="S1415" s="53">
        <f t="shared" si="93"/>
        <v>8598</v>
      </c>
      <c r="T1415" s="12">
        <f t="shared" si="92"/>
        <v>7165</v>
      </c>
    </row>
    <row r="1416" spans="3:20" x14ac:dyDescent="0.25">
      <c r="C1416" s="11">
        <v>1410</v>
      </c>
      <c r="D1416" s="9" t="s">
        <v>1784</v>
      </c>
      <c r="E1416" s="9" t="s">
        <v>17</v>
      </c>
      <c r="F1416" s="9">
        <v>6</v>
      </c>
      <c r="G1416" s="2"/>
      <c r="H1416" s="6"/>
      <c r="I1416" s="11" t="s">
        <v>12</v>
      </c>
      <c r="J1416" s="12">
        <v>620</v>
      </c>
      <c r="K1416" s="11"/>
      <c r="L1416" s="11" t="s">
        <v>2661</v>
      </c>
      <c r="M1416" s="11"/>
      <c r="N1416" s="11"/>
      <c r="O1416" s="12">
        <f t="shared" ref="O1416:O1479" si="94">J1416</f>
        <v>620</v>
      </c>
      <c r="P1416" s="12">
        <f t="shared" ref="P1416:P1479" si="95">O1416*F1416</f>
        <v>3720</v>
      </c>
      <c r="Q1416" s="51">
        <v>0.2</v>
      </c>
      <c r="R1416" s="52">
        <v>0.14699999999999999</v>
      </c>
      <c r="S1416" s="53">
        <f t="shared" si="93"/>
        <v>2539</v>
      </c>
      <c r="T1416" s="12">
        <f t="shared" ref="T1416:T1479" si="96">S1416/1.2</f>
        <v>2115.8333333333335</v>
      </c>
    </row>
    <row r="1417" spans="3:20" ht="24" x14ac:dyDescent="0.25">
      <c r="C1417" s="11">
        <v>1411</v>
      </c>
      <c r="D1417" s="9" t="s">
        <v>1785</v>
      </c>
      <c r="E1417" s="9" t="s">
        <v>17</v>
      </c>
      <c r="F1417" s="9">
        <v>4</v>
      </c>
      <c r="G1417" s="2"/>
      <c r="H1417" s="6"/>
      <c r="I1417" s="11" t="s">
        <v>12</v>
      </c>
      <c r="J1417" s="12">
        <v>4250</v>
      </c>
      <c r="K1417" s="11"/>
      <c r="L1417" s="11" t="s">
        <v>2662</v>
      </c>
      <c r="M1417" s="11"/>
      <c r="N1417" s="11"/>
      <c r="O1417" s="12">
        <f t="shared" si="94"/>
        <v>4250</v>
      </c>
      <c r="P1417" s="12">
        <f t="shared" si="95"/>
        <v>17000</v>
      </c>
      <c r="Q1417" s="51">
        <v>0.2</v>
      </c>
      <c r="R1417" s="52">
        <v>0.14699999999999999</v>
      </c>
      <c r="S1417" s="53">
        <f t="shared" si="93"/>
        <v>11601</v>
      </c>
      <c r="T1417" s="12">
        <f t="shared" si="96"/>
        <v>9667.5</v>
      </c>
    </row>
    <row r="1418" spans="3:20" ht="24" x14ac:dyDescent="0.25">
      <c r="C1418" s="11">
        <v>1412</v>
      </c>
      <c r="D1418" s="9" t="s">
        <v>1786</v>
      </c>
      <c r="E1418" s="9" t="s">
        <v>17</v>
      </c>
      <c r="F1418" s="9">
        <v>4</v>
      </c>
      <c r="G1418" s="2"/>
      <c r="H1418" s="6"/>
      <c r="I1418" s="11" t="s">
        <v>12</v>
      </c>
      <c r="J1418" s="12">
        <v>13080</v>
      </c>
      <c r="K1418" s="11"/>
      <c r="L1418" s="11" t="s">
        <v>2663</v>
      </c>
      <c r="M1418" s="11"/>
      <c r="N1418" s="11"/>
      <c r="O1418" s="12">
        <f t="shared" si="94"/>
        <v>13080</v>
      </c>
      <c r="P1418" s="12">
        <f t="shared" si="95"/>
        <v>52320</v>
      </c>
      <c r="Q1418" s="51">
        <v>0.2</v>
      </c>
      <c r="R1418" s="52">
        <v>0.14699999999999999</v>
      </c>
      <c r="S1418" s="53">
        <f t="shared" si="93"/>
        <v>35703</v>
      </c>
      <c r="T1418" s="12">
        <f t="shared" si="96"/>
        <v>29752.5</v>
      </c>
    </row>
    <row r="1419" spans="3:20" x14ac:dyDescent="0.25">
      <c r="C1419" s="11">
        <v>1413</v>
      </c>
      <c r="D1419" s="9" t="s">
        <v>1787</v>
      </c>
      <c r="E1419" s="9" t="s">
        <v>11</v>
      </c>
      <c r="F1419" s="9">
        <v>900</v>
      </c>
      <c r="G1419" s="2"/>
      <c r="H1419" s="6"/>
      <c r="I1419" s="11" t="s">
        <v>12</v>
      </c>
      <c r="J1419" s="12">
        <v>26</v>
      </c>
      <c r="K1419" s="11"/>
      <c r="L1419" s="11" t="s">
        <v>2270</v>
      </c>
      <c r="M1419" s="11"/>
      <c r="N1419" s="11"/>
      <c r="O1419" s="12">
        <f t="shared" si="94"/>
        <v>26</v>
      </c>
      <c r="P1419" s="12">
        <f t="shared" si="95"/>
        <v>23400</v>
      </c>
      <c r="Q1419" s="51">
        <v>0.2</v>
      </c>
      <c r="R1419" s="52">
        <v>0.14699999999999999</v>
      </c>
      <c r="S1419" s="53">
        <f t="shared" si="93"/>
        <v>15968</v>
      </c>
      <c r="T1419" s="12">
        <f t="shared" si="96"/>
        <v>13306.666666666668</v>
      </c>
    </row>
    <row r="1420" spans="3:20" ht="24" x14ac:dyDescent="0.25">
      <c r="C1420" s="11">
        <v>1414</v>
      </c>
      <c r="D1420" s="9" t="s">
        <v>1788</v>
      </c>
      <c r="E1420" s="9" t="s">
        <v>17</v>
      </c>
      <c r="F1420" s="9">
        <v>8</v>
      </c>
      <c r="G1420" s="2"/>
      <c r="H1420" s="6"/>
      <c r="I1420" s="11" t="s">
        <v>12</v>
      </c>
      <c r="J1420" s="12">
        <v>165</v>
      </c>
      <c r="K1420" s="11"/>
      <c r="L1420" s="11" t="s">
        <v>2664</v>
      </c>
      <c r="M1420" s="11"/>
      <c r="N1420" s="11"/>
      <c r="O1420" s="12">
        <f t="shared" si="94"/>
        <v>165</v>
      </c>
      <c r="P1420" s="12">
        <f t="shared" si="95"/>
        <v>1320</v>
      </c>
      <c r="Q1420" s="51">
        <v>0.2</v>
      </c>
      <c r="R1420" s="52">
        <v>0.14699999999999999</v>
      </c>
      <c r="S1420" s="53">
        <f t="shared" si="93"/>
        <v>901</v>
      </c>
      <c r="T1420" s="12">
        <f t="shared" si="96"/>
        <v>750.83333333333337</v>
      </c>
    </row>
    <row r="1421" spans="3:20" ht="36" x14ac:dyDescent="0.25">
      <c r="C1421" s="11">
        <v>1415</v>
      </c>
      <c r="D1421" s="9" t="s">
        <v>1789</v>
      </c>
      <c r="E1421" s="9" t="s">
        <v>11</v>
      </c>
      <c r="F1421" s="9">
        <v>60</v>
      </c>
      <c r="G1421" s="2"/>
      <c r="H1421" s="6"/>
      <c r="I1421" s="11" t="s">
        <v>12</v>
      </c>
      <c r="J1421" s="12">
        <v>188</v>
      </c>
      <c r="K1421" s="11"/>
      <c r="L1421" s="11" t="s">
        <v>2665</v>
      </c>
      <c r="M1421" s="11"/>
      <c r="N1421" s="11"/>
      <c r="O1421" s="12">
        <f t="shared" si="94"/>
        <v>188</v>
      </c>
      <c r="P1421" s="12">
        <f t="shared" si="95"/>
        <v>11280</v>
      </c>
      <c r="Q1421" s="51">
        <v>0.2</v>
      </c>
      <c r="R1421" s="52">
        <v>0.14699999999999999</v>
      </c>
      <c r="S1421" s="53">
        <f t="shared" si="93"/>
        <v>7697</v>
      </c>
      <c r="T1421" s="12">
        <f t="shared" si="96"/>
        <v>6414.166666666667</v>
      </c>
    </row>
    <row r="1422" spans="3:20" ht="24" x14ac:dyDescent="0.25">
      <c r="C1422" s="11">
        <v>1416</v>
      </c>
      <c r="D1422" s="9" t="s">
        <v>1790</v>
      </c>
      <c r="E1422" s="9" t="s">
        <v>11</v>
      </c>
      <c r="F1422" s="9">
        <v>50</v>
      </c>
      <c r="G1422" s="2"/>
      <c r="H1422" s="6"/>
      <c r="I1422" s="11" t="s">
        <v>12</v>
      </c>
      <c r="J1422" s="12">
        <v>55</v>
      </c>
      <c r="K1422" s="11"/>
      <c r="L1422" s="11" t="s">
        <v>2666</v>
      </c>
      <c r="M1422" s="11"/>
      <c r="N1422" s="11"/>
      <c r="O1422" s="12">
        <f t="shared" si="94"/>
        <v>55</v>
      </c>
      <c r="P1422" s="12">
        <f t="shared" si="95"/>
        <v>2750</v>
      </c>
      <c r="Q1422" s="51">
        <v>0.2</v>
      </c>
      <c r="R1422" s="52">
        <v>0.14699999999999999</v>
      </c>
      <c r="S1422" s="53">
        <f t="shared" ref="S1422:S1485" si="97">ROUND(P1422*(1-Q1422)*(1-R1422),0)</f>
        <v>1877</v>
      </c>
      <c r="T1422" s="12">
        <f t="shared" si="96"/>
        <v>1564.1666666666667</v>
      </c>
    </row>
    <row r="1423" spans="3:20" x14ac:dyDescent="0.25">
      <c r="C1423" s="11">
        <v>1417</v>
      </c>
      <c r="D1423" s="9" t="s">
        <v>1791</v>
      </c>
      <c r="E1423" s="9" t="s">
        <v>11</v>
      </c>
      <c r="F1423" s="9">
        <v>50</v>
      </c>
      <c r="G1423" s="2"/>
      <c r="H1423" s="6"/>
      <c r="I1423" s="11" t="s">
        <v>12</v>
      </c>
      <c r="J1423" s="12">
        <v>169</v>
      </c>
      <c r="K1423" s="11"/>
      <c r="L1423" s="11" t="s">
        <v>2667</v>
      </c>
      <c r="M1423" s="11"/>
      <c r="N1423" s="11"/>
      <c r="O1423" s="12">
        <f t="shared" si="94"/>
        <v>169</v>
      </c>
      <c r="P1423" s="12">
        <f t="shared" si="95"/>
        <v>8450</v>
      </c>
      <c r="Q1423" s="51">
        <v>0.2</v>
      </c>
      <c r="R1423" s="52">
        <v>0.14699999999999999</v>
      </c>
      <c r="S1423" s="53">
        <f t="shared" si="97"/>
        <v>5766</v>
      </c>
      <c r="T1423" s="12">
        <f t="shared" si="96"/>
        <v>4805</v>
      </c>
    </row>
    <row r="1424" spans="3:20" x14ac:dyDescent="0.25">
      <c r="C1424" s="11">
        <v>1418</v>
      </c>
      <c r="D1424" s="9" t="s">
        <v>1792</v>
      </c>
      <c r="E1424" s="9" t="s">
        <v>11</v>
      </c>
      <c r="F1424" s="9">
        <v>1600</v>
      </c>
      <c r="G1424" s="2"/>
      <c r="H1424" s="6"/>
      <c r="I1424" s="11" t="s">
        <v>12</v>
      </c>
      <c r="J1424" s="12">
        <v>90.4</v>
      </c>
      <c r="K1424" s="11"/>
      <c r="L1424" s="11" t="s">
        <v>2668</v>
      </c>
      <c r="M1424" s="11"/>
      <c r="N1424" s="11"/>
      <c r="O1424" s="12">
        <f>J1424</f>
        <v>90.4</v>
      </c>
      <c r="P1424" s="12">
        <f t="shared" si="95"/>
        <v>144640</v>
      </c>
      <c r="Q1424" s="51">
        <v>0.2</v>
      </c>
      <c r="R1424" s="52">
        <v>0.14699999999999999</v>
      </c>
      <c r="S1424" s="53">
        <f t="shared" si="97"/>
        <v>98702</v>
      </c>
      <c r="T1424" s="12">
        <f t="shared" si="96"/>
        <v>82251.666666666672</v>
      </c>
    </row>
    <row r="1425" spans="3:20" x14ac:dyDescent="0.25">
      <c r="C1425" s="11">
        <v>1419</v>
      </c>
      <c r="D1425" s="9" t="s">
        <v>1793</v>
      </c>
      <c r="E1425" s="9" t="s">
        <v>11</v>
      </c>
      <c r="F1425" s="9">
        <v>500</v>
      </c>
      <c r="G1425" s="2"/>
      <c r="H1425" s="6"/>
      <c r="I1425" s="11" t="s">
        <v>12</v>
      </c>
      <c r="J1425" s="12">
        <v>30.8</v>
      </c>
      <c r="K1425" s="11"/>
      <c r="L1425" s="11" t="s">
        <v>2393</v>
      </c>
      <c r="M1425" s="11"/>
      <c r="N1425" s="11"/>
      <c r="O1425" s="12">
        <f t="shared" si="94"/>
        <v>30.8</v>
      </c>
      <c r="P1425" s="12">
        <f t="shared" si="95"/>
        <v>15400</v>
      </c>
      <c r="Q1425" s="51">
        <v>0.2</v>
      </c>
      <c r="R1425" s="52">
        <v>0.14699999999999999</v>
      </c>
      <c r="S1425" s="53">
        <f t="shared" si="97"/>
        <v>10509</v>
      </c>
      <c r="T1425" s="12">
        <f t="shared" si="96"/>
        <v>8757.5</v>
      </c>
    </row>
    <row r="1426" spans="3:20" x14ac:dyDescent="0.25">
      <c r="C1426" s="11">
        <v>1420</v>
      </c>
      <c r="D1426" s="9" t="s">
        <v>1794</v>
      </c>
      <c r="E1426" s="9" t="s">
        <v>17</v>
      </c>
      <c r="F1426" s="9">
        <v>9</v>
      </c>
      <c r="G1426" s="2"/>
      <c r="H1426" s="6"/>
      <c r="I1426" s="11" t="s">
        <v>12</v>
      </c>
      <c r="J1426" s="12">
        <v>5164</v>
      </c>
      <c r="K1426" s="11"/>
      <c r="L1426" s="11" t="s">
        <v>2475</v>
      </c>
      <c r="M1426" s="11"/>
      <c r="N1426" s="11"/>
      <c r="O1426" s="12">
        <f t="shared" si="94"/>
        <v>5164</v>
      </c>
      <c r="P1426" s="12">
        <f t="shared" si="95"/>
        <v>46476</v>
      </c>
      <c r="Q1426" s="51">
        <v>0.2</v>
      </c>
      <c r="R1426" s="52">
        <v>0.14699999999999999</v>
      </c>
      <c r="S1426" s="53">
        <f t="shared" si="97"/>
        <v>31715</v>
      </c>
      <c r="T1426" s="12">
        <f t="shared" si="96"/>
        <v>26429.166666666668</v>
      </c>
    </row>
    <row r="1427" spans="3:20" x14ac:dyDescent="0.25">
      <c r="C1427" s="11">
        <v>1421</v>
      </c>
      <c r="D1427" s="9" t="s">
        <v>1795</v>
      </c>
      <c r="E1427" s="9" t="s">
        <v>11</v>
      </c>
      <c r="F1427" s="9">
        <v>50</v>
      </c>
      <c r="G1427" s="2"/>
      <c r="H1427" s="6"/>
      <c r="I1427" s="11" t="s">
        <v>12</v>
      </c>
      <c r="J1427" s="12">
        <v>54</v>
      </c>
      <c r="K1427" s="11"/>
      <c r="L1427" s="11" t="s">
        <v>2669</v>
      </c>
      <c r="M1427" s="11"/>
      <c r="N1427" s="11"/>
      <c r="O1427" s="12">
        <f t="shared" si="94"/>
        <v>54</v>
      </c>
      <c r="P1427" s="12">
        <f t="shared" si="95"/>
        <v>2700</v>
      </c>
      <c r="Q1427" s="51">
        <v>0.2</v>
      </c>
      <c r="R1427" s="52">
        <v>0.14699999999999999</v>
      </c>
      <c r="S1427" s="53">
        <f t="shared" si="97"/>
        <v>1842</v>
      </c>
      <c r="T1427" s="12">
        <f t="shared" si="96"/>
        <v>1535</v>
      </c>
    </row>
    <row r="1428" spans="3:20" x14ac:dyDescent="0.25">
      <c r="C1428" s="11">
        <v>1422</v>
      </c>
      <c r="D1428" s="9" t="s">
        <v>1796</v>
      </c>
      <c r="E1428" s="9" t="s">
        <v>11</v>
      </c>
      <c r="F1428" s="9">
        <v>400</v>
      </c>
      <c r="G1428" s="2"/>
      <c r="H1428" s="6"/>
      <c r="I1428" s="11" t="s">
        <v>12</v>
      </c>
      <c r="J1428" s="12">
        <v>54</v>
      </c>
      <c r="K1428" s="11"/>
      <c r="L1428" s="11" t="s">
        <v>2669</v>
      </c>
      <c r="M1428" s="11"/>
      <c r="N1428" s="11"/>
      <c r="O1428" s="12">
        <f t="shared" si="94"/>
        <v>54</v>
      </c>
      <c r="P1428" s="12">
        <f t="shared" si="95"/>
        <v>21600</v>
      </c>
      <c r="Q1428" s="51">
        <v>0.2</v>
      </c>
      <c r="R1428" s="52">
        <v>0.14699999999999999</v>
      </c>
      <c r="S1428" s="53">
        <f t="shared" si="97"/>
        <v>14740</v>
      </c>
      <c r="T1428" s="12">
        <f t="shared" si="96"/>
        <v>12283.333333333334</v>
      </c>
    </row>
    <row r="1429" spans="3:20" x14ac:dyDescent="0.25">
      <c r="C1429" s="11">
        <v>1423</v>
      </c>
      <c r="D1429" s="9" t="s">
        <v>1797</v>
      </c>
      <c r="E1429" s="9" t="s">
        <v>17</v>
      </c>
      <c r="F1429" s="9">
        <v>7</v>
      </c>
      <c r="G1429" s="2"/>
      <c r="H1429" s="6"/>
      <c r="I1429" s="11" t="s">
        <v>12</v>
      </c>
      <c r="J1429" s="12">
        <v>562</v>
      </c>
      <c r="K1429" s="11"/>
      <c r="L1429" s="11" t="s">
        <v>2670</v>
      </c>
      <c r="M1429" s="11"/>
      <c r="N1429" s="11"/>
      <c r="O1429" s="12">
        <f t="shared" si="94"/>
        <v>562</v>
      </c>
      <c r="P1429" s="12">
        <f t="shared" si="95"/>
        <v>3934</v>
      </c>
      <c r="Q1429" s="51">
        <v>0.2</v>
      </c>
      <c r="R1429" s="52">
        <v>0.14699999999999999</v>
      </c>
      <c r="S1429" s="53">
        <f t="shared" si="97"/>
        <v>2685</v>
      </c>
      <c r="T1429" s="12">
        <f t="shared" si="96"/>
        <v>2237.5</v>
      </c>
    </row>
    <row r="1430" spans="3:20" x14ac:dyDescent="0.25">
      <c r="C1430" s="11">
        <v>1424</v>
      </c>
      <c r="D1430" s="9" t="s">
        <v>1798</v>
      </c>
      <c r="E1430" s="9" t="s">
        <v>17</v>
      </c>
      <c r="F1430" s="9">
        <v>8</v>
      </c>
      <c r="G1430" s="2"/>
      <c r="H1430" s="6"/>
      <c r="I1430" s="11" t="s">
        <v>12</v>
      </c>
      <c r="J1430" s="12">
        <v>114</v>
      </c>
      <c r="K1430" s="11"/>
      <c r="L1430" s="11" t="s">
        <v>2671</v>
      </c>
      <c r="M1430" s="11"/>
      <c r="N1430" s="11"/>
      <c r="O1430" s="12">
        <f t="shared" si="94"/>
        <v>114</v>
      </c>
      <c r="P1430" s="12">
        <f t="shared" si="95"/>
        <v>912</v>
      </c>
      <c r="Q1430" s="51">
        <v>0.2</v>
      </c>
      <c r="R1430" s="52">
        <v>0.14699999999999999</v>
      </c>
      <c r="S1430" s="53">
        <f t="shared" si="97"/>
        <v>622</v>
      </c>
      <c r="T1430" s="12">
        <f t="shared" si="96"/>
        <v>518.33333333333337</v>
      </c>
    </row>
    <row r="1431" spans="3:20" x14ac:dyDescent="0.25">
      <c r="C1431" s="11">
        <v>1425</v>
      </c>
      <c r="D1431" s="9" t="s">
        <v>1799</v>
      </c>
      <c r="E1431" s="9" t="s">
        <v>11</v>
      </c>
      <c r="F1431" s="9">
        <v>3</v>
      </c>
      <c r="G1431" s="2"/>
      <c r="H1431" s="6"/>
      <c r="I1431" s="11" t="s">
        <v>12</v>
      </c>
      <c r="J1431" s="12">
        <v>1668</v>
      </c>
      <c r="K1431" s="11"/>
      <c r="L1431" s="11" t="s">
        <v>2672</v>
      </c>
      <c r="M1431" s="11"/>
      <c r="N1431" s="11"/>
      <c r="O1431" s="12">
        <f t="shared" si="94"/>
        <v>1668</v>
      </c>
      <c r="P1431" s="12">
        <f t="shared" si="95"/>
        <v>5004</v>
      </c>
      <c r="Q1431" s="51">
        <v>0.2</v>
      </c>
      <c r="R1431" s="52">
        <v>0.14699999999999999</v>
      </c>
      <c r="S1431" s="53">
        <f t="shared" si="97"/>
        <v>3415</v>
      </c>
      <c r="T1431" s="12">
        <f t="shared" si="96"/>
        <v>2845.8333333333335</v>
      </c>
    </row>
    <row r="1432" spans="3:20" ht="24" x14ac:dyDescent="0.25">
      <c r="C1432" s="11">
        <v>1426</v>
      </c>
      <c r="D1432" s="9" t="s">
        <v>1800</v>
      </c>
      <c r="E1432" s="9" t="s">
        <v>11</v>
      </c>
      <c r="F1432" s="9">
        <v>110</v>
      </c>
      <c r="G1432" s="2"/>
      <c r="H1432" s="6"/>
      <c r="I1432" s="11" t="s">
        <v>12</v>
      </c>
      <c r="J1432" s="12">
        <v>184</v>
      </c>
      <c r="K1432" s="11"/>
      <c r="L1432" s="11" t="s">
        <v>2673</v>
      </c>
      <c r="M1432" s="11"/>
      <c r="N1432" s="11"/>
      <c r="O1432" s="12">
        <f t="shared" si="94"/>
        <v>184</v>
      </c>
      <c r="P1432" s="12">
        <f t="shared" si="95"/>
        <v>20240</v>
      </c>
      <c r="Q1432" s="51">
        <v>0.2</v>
      </c>
      <c r="R1432" s="52">
        <v>0.14699999999999999</v>
      </c>
      <c r="S1432" s="53">
        <f t="shared" si="97"/>
        <v>13812</v>
      </c>
      <c r="T1432" s="12">
        <f t="shared" si="96"/>
        <v>11510</v>
      </c>
    </row>
    <row r="1433" spans="3:20" x14ac:dyDescent="0.25">
      <c r="C1433" s="11">
        <v>1427</v>
      </c>
      <c r="D1433" s="9" t="s">
        <v>1801</v>
      </c>
      <c r="E1433" s="9" t="s">
        <v>11</v>
      </c>
      <c r="F1433" s="9">
        <v>200</v>
      </c>
      <c r="G1433" s="2"/>
      <c r="H1433" s="6"/>
      <c r="I1433" s="11" t="s">
        <v>12</v>
      </c>
      <c r="J1433" s="12">
        <v>515</v>
      </c>
      <c r="K1433" s="11"/>
      <c r="L1433" s="11" t="s">
        <v>2674</v>
      </c>
      <c r="M1433" s="11"/>
      <c r="N1433" s="11"/>
      <c r="O1433" s="12">
        <f t="shared" si="94"/>
        <v>515</v>
      </c>
      <c r="P1433" s="12">
        <f t="shared" si="95"/>
        <v>103000</v>
      </c>
      <c r="Q1433" s="51">
        <v>0.2</v>
      </c>
      <c r="R1433" s="52">
        <v>0.14699999999999999</v>
      </c>
      <c r="S1433" s="53">
        <f t="shared" si="97"/>
        <v>70287</v>
      </c>
      <c r="T1433" s="12">
        <f t="shared" si="96"/>
        <v>58572.5</v>
      </c>
    </row>
    <row r="1434" spans="3:20" x14ac:dyDescent="0.25">
      <c r="C1434" s="11">
        <v>1428</v>
      </c>
      <c r="D1434" s="9" t="s">
        <v>1802</v>
      </c>
      <c r="E1434" s="9" t="s">
        <v>1092</v>
      </c>
      <c r="F1434" s="9">
        <v>50</v>
      </c>
      <c r="G1434" s="2"/>
      <c r="H1434" s="6"/>
      <c r="I1434" s="11" t="s">
        <v>12</v>
      </c>
      <c r="J1434" s="12">
        <v>2483</v>
      </c>
      <c r="K1434" s="11"/>
      <c r="L1434" s="11" t="s">
        <v>2675</v>
      </c>
      <c r="M1434" s="11"/>
      <c r="N1434" s="11"/>
      <c r="O1434" s="12">
        <f t="shared" si="94"/>
        <v>2483</v>
      </c>
      <c r="P1434" s="12">
        <f t="shared" si="95"/>
        <v>124150</v>
      </c>
      <c r="Q1434" s="51">
        <v>0.2</v>
      </c>
      <c r="R1434" s="52">
        <v>0.14699999999999999</v>
      </c>
      <c r="S1434" s="53">
        <f t="shared" si="97"/>
        <v>84720</v>
      </c>
      <c r="T1434" s="12">
        <f t="shared" si="96"/>
        <v>70600</v>
      </c>
    </row>
    <row r="1435" spans="3:20" x14ac:dyDescent="0.25">
      <c r="C1435" s="11">
        <v>1429</v>
      </c>
      <c r="D1435" s="9" t="s">
        <v>1803</v>
      </c>
      <c r="E1435" s="9" t="s">
        <v>17</v>
      </c>
      <c r="F1435" s="9">
        <v>30</v>
      </c>
      <c r="G1435" s="2"/>
      <c r="H1435" s="6"/>
      <c r="I1435" s="11" t="s">
        <v>12</v>
      </c>
      <c r="J1435" s="12">
        <v>1398</v>
      </c>
      <c r="K1435" s="11"/>
      <c r="L1435" s="11" t="s">
        <v>2676</v>
      </c>
      <c r="M1435" s="11"/>
      <c r="N1435" s="11"/>
      <c r="O1435" s="12">
        <f t="shared" si="94"/>
        <v>1398</v>
      </c>
      <c r="P1435" s="12">
        <f t="shared" si="95"/>
        <v>41940</v>
      </c>
      <c r="Q1435" s="51">
        <v>0.2</v>
      </c>
      <c r="R1435" s="52">
        <v>0.14699999999999999</v>
      </c>
      <c r="S1435" s="53">
        <f t="shared" si="97"/>
        <v>28620</v>
      </c>
      <c r="T1435" s="12">
        <f t="shared" si="96"/>
        <v>23850</v>
      </c>
    </row>
    <row r="1436" spans="3:20" x14ac:dyDescent="0.25">
      <c r="C1436" s="11">
        <v>1430</v>
      </c>
      <c r="D1436" s="9" t="s">
        <v>1804</v>
      </c>
      <c r="E1436" s="9" t="s">
        <v>11</v>
      </c>
      <c r="F1436" s="9">
        <v>1</v>
      </c>
      <c r="G1436" s="2"/>
      <c r="H1436" s="6"/>
      <c r="I1436" s="11" t="s">
        <v>12</v>
      </c>
      <c r="J1436" s="12">
        <v>1398</v>
      </c>
      <c r="K1436" s="11"/>
      <c r="L1436" s="11" t="s">
        <v>2676</v>
      </c>
      <c r="M1436" s="11"/>
      <c r="N1436" s="11"/>
      <c r="O1436" s="12">
        <f t="shared" si="94"/>
        <v>1398</v>
      </c>
      <c r="P1436" s="12">
        <f t="shared" si="95"/>
        <v>1398</v>
      </c>
      <c r="Q1436" s="51">
        <v>0.2</v>
      </c>
      <c r="R1436" s="52">
        <v>0.14699999999999999</v>
      </c>
      <c r="S1436" s="53">
        <f t="shared" si="97"/>
        <v>954</v>
      </c>
      <c r="T1436" s="12">
        <f t="shared" si="96"/>
        <v>795</v>
      </c>
    </row>
    <row r="1437" spans="3:20" x14ac:dyDescent="0.25">
      <c r="C1437" s="11">
        <v>1431</v>
      </c>
      <c r="D1437" s="9" t="s">
        <v>1805</v>
      </c>
      <c r="E1437" s="9" t="s">
        <v>11</v>
      </c>
      <c r="F1437" s="9">
        <v>1</v>
      </c>
      <c r="G1437" s="2"/>
      <c r="H1437" s="6"/>
      <c r="I1437" s="11" t="s">
        <v>12</v>
      </c>
      <c r="J1437" s="12">
        <v>1398</v>
      </c>
      <c r="K1437" s="11"/>
      <c r="L1437" s="11" t="s">
        <v>2676</v>
      </c>
      <c r="M1437" s="11"/>
      <c r="N1437" s="11"/>
      <c r="O1437" s="12">
        <f t="shared" si="94"/>
        <v>1398</v>
      </c>
      <c r="P1437" s="12">
        <f t="shared" si="95"/>
        <v>1398</v>
      </c>
      <c r="Q1437" s="51">
        <v>0.2</v>
      </c>
      <c r="R1437" s="52">
        <v>0.14699999999999999</v>
      </c>
      <c r="S1437" s="53">
        <f t="shared" si="97"/>
        <v>954</v>
      </c>
      <c r="T1437" s="12">
        <f t="shared" si="96"/>
        <v>795</v>
      </c>
    </row>
    <row r="1438" spans="3:20" ht="24" x14ac:dyDescent="0.25">
      <c r="C1438" s="11">
        <v>1432</v>
      </c>
      <c r="D1438" s="9" t="s">
        <v>1806</v>
      </c>
      <c r="E1438" s="9" t="s">
        <v>1807</v>
      </c>
      <c r="F1438" s="9">
        <v>1</v>
      </c>
      <c r="G1438" s="2"/>
      <c r="H1438" s="6"/>
      <c r="I1438" s="11" t="s">
        <v>12</v>
      </c>
      <c r="J1438" s="12">
        <v>3434</v>
      </c>
      <c r="K1438" s="11"/>
      <c r="L1438" s="11" t="s">
        <v>2677</v>
      </c>
      <c r="M1438" s="11"/>
      <c r="N1438" s="11"/>
      <c r="O1438" s="12">
        <f t="shared" si="94"/>
        <v>3434</v>
      </c>
      <c r="P1438" s="12">
        <f t="shared" si="95"/>
        <v>3434</v>
      </c>
      <c r="Q1438" s="51">
        <v>0.2</v>
      </c>
      <c r="R1438" s="52">
        <v>0.14699999999999999</v>
      </c>
      <c r="S1438" s="53">
        <f t="shared" si="97"/>
        <v>2343</v>
      </c>
      <c r="T1438" s="12">
        <f t="shared" si="96"/>
        <v>1952.5</v>
      </c>
    </row>
    <row r="1439" spans="3:20" ht="24" x14ac:dyDescent="0.25">
      <c r="C1439" s="11">
        <v>1433</v>
      </c>
      <c r="D1439" s="9" t="s">
        <v>1808</v>
      </c>
      <c r="E1439" s="9" t="s">
        <v>17</v>
      </c>
      <c r="F1439" s="9">
        <v>1</v>
      </c>
      <c r="G1439" s="2"/>
      <c r="H1439" s="6"/>
      <c r="I1439" s="11" t="s">
        <v>12</v>
      </c>
      <c r="J1439" s="12">
        <v>8875</v>
      </c>
      <c r="K1439" s="11"/>
      <c r="L1439" s="11" t="s">
        <v>2678</v>
      </c>
      <c r="M1439" s="11"/>
      <c r="N1439" s="11"/>
      <c r="O1439" s="12">
        <f t="shared" si="94"/>
        <v>8875</v>
      </c>
      <c r="P1439" s="12">
        <f t="shared" si="95"/>
        <v>8875</v>
      </c>
      <c r="Q1439" s="51">
        <v>0.2</v>
      </c>
      <c r="R1439" s="52">
        <v>0.14699999999999999</v>
      </c>
      <c r="S1439" s="53">
        <f t="shared" si="97"/>
        <v>6056</v>
      </c>
      <c r="T1439" s="12">
        <f t="shared" si="96"/>
        <v>5046.666666666667</v>
      </c>
    </row>
    <row r="1440" spans="3:20" ht="24" x14ac:dyDescent="0.25">
      <c r="C1440" s="11">
        <v>1434</v>
      </c>
      <c r="D1440" s="9" t="s">
        <v>1809</v>
      </c>
      <c r="E1440" s="9" t="s">
        <v>17</v>
      </c>
      <c r="F1440" s="9">
        <v>1</v>
      </c>
      <c r="G1440" s="2"/>
      <c r="H1440" s="6"/>
      <c r="I1440" s="11" t="s">
        <v>12</v>
      </c>
      <c r="J1440" s="12">
        <v>4318</v>
      </c>
      <c r="K1440" s="11"/>
      <c r="L1440" s="11" t="s">
        <v>2679</v>
      </c>
      <c r="M1440" s="11"/>
      <c r="N1440" s="11"/>
      <c r="O1440" s="12">
        <f t="shared" si="94"/>
        <v>4318</v>
      </c>
      <c r="P1440" s="12">
        <f t="shared" si="95"/>
        <v>4318</v>
      </c>
      <c r="Q1440" s="51">
        <v>0.2</v>
      </c>
      <c r="R1440" s="52">
        <v>0.14699999999999999</v>
      </c>
      <c r="S1440" s="53">
        <f t="shared" si="97"/>
        <v>2947</v>
      </c>
      <c r="T1440" s="12">
        <f t="shared" si="96"/>
        <v>2455.8333333333335</v>
      </c>
    </row>
    <row r="1441" spans="3:20" ht="36" x14ac:dyDescent="0.25">
      <c r="C1441" s="11">
        <v>1435</v>
      </c>
      <c r="D1441" s="9" t="s">
        <v>1810</v>
      </c>
      <c r="E1441" s="9" t="s">
        <v>17</v>
      </c>
      <c r="F1441" s="9">
        <v>1</v>
      </c>
      <c r="G1441" s="2"/>
      <c r="H1441" s="6"/>
      <c r="I1441" s="11" t="s">
        <v>12</v>
      </c>
      <c r="J1441" s="12">
        <v>10067.73</v>
      </c>
      <c r="K1441" s="11"/>
      <c r="L1441" s="11" t="s">
        <v>2680</v>
      </c>
      <c r="M1441" s="11"/>
      <c r="N1441" s="11"/>
      <c r="O1441" s="12">
        <f t="shared" si="94"/>
        <v>10067.73</v>
      </c>
      <c r="P1441" s="12">
        <f t="shared" si="95"/>
        <v>10067.73</v>
      </c>
      <c r="Q1441" s="51">
        <v>0.2</v>
      </c>
      <c r="R1441" s="52">
        <v>0.14699999999999999</v>
      </c>
      <c r="S1441" s="53">
        <f t="shared" si="97"/>
        <v>6870</v>
      </c>
      <c r="T1441" s="12">
        <f t="shared" si="96"/>
        <v>5725</v>
      </c>
    </row>
    <row r="1442" spans="3:20" ht="36" x14ac:dyDescent="0.25">
      <c r="C1442" s="11">
        <v>1436</v>
      </c>
      <c r="D1442" s="9" t="s">
        <v>1811</v>
      </c>
      <c r="E1442" s="9" t="s">
        <v>17</v>
      </c>
      <c r="F1442" s="9">
        <v>1</v>
      </c>
      <c r="G1442" s="2"/>
      <c r="H1442" s="6"/>
      <c r="I1442" s="11" t="s">
        <v>12</v>
      </c>
      <c r="J1442" s="12">
        <v>4316</v>
      </c>
      <c r="K1442" s="11"/>
      <c r="L1442" s="11" t="s">
        <v>2681</v>
      </c>
      <c r="M1442" s="11"/>
      <c r="N1442" s="11"/>
      <c r="O1442" s="12">
        <f t="shared" si="94"/>
        <v>4316</v>
      </c>
      <c r="P1442" s="12">
        <f t="shared" si="95"/>
        <v>4316</v>
      </c>
      <c r="Q1442" s="51">
        <v>0.2</v>
      </c>
      <c r="R1442" s="52">
        <v>0.14699999999999999</v>
      </c>
      <c r="S1442" s="53">
        <f t="shared" si="97"/>
        <v>2945</v>
      </c>
      <c r="T1442" s="12">
        <f t="shared" si="96"/>
        <v>2454.166666666667</v>
      </c>
    </row>
    <row r="1443" spans="3:20" x14ac:dyDescent="0.25">
      <c r="C1443" s="11">
        <v>1437</v>
      </c>
      <c r="D1443" s="9" t="s">
        <v>1812</v>
      </c>
      <c r="E1443" s="9" t="s">
        <v>17</v>
      </c>
      <c r="F1443" s="9">
        <v>2</v>
      </c>
      <c r="G1443" s="2"/>
      <c r="H1443" s="6"/>
      <c r="I1443" s="11" t="s">
        <v>12</v>
      </c>
      <c r="J1443" s="12">
        <v>2700</v>
      </c>
      <c r="K1443" s="11"/>
      <c r="L1443" s="11" t="s">
        <v>2682</v>
      </c>
      <c r="M1443" s="11"/>
      <c r="N1443" s="11"/>
      <c r="O1443" s="12">
        <f t="shared" si="94"/>
        <v>2700</v>
      </c>
      <c r="P1443" s="12">
        <f t="shared" si="95"/>
        <v>5400</v>
      </c>
      <c r="Q1443" s="51">
        <v>0.2</v>
      </c>
      <c r="R1443" s="52">
        <v>0.14699999999999999</v>
      </c>
      <c r="S1443" s="53">
        <f t="shared" si="97"/>
        <v>3685</v>
      </c>
      <c r="T1443" s="12">
        <f t="shared" si="96"/>
        <v>3070.8333333333335</v>
      </c>
    </row>
    <row r="1444" spans="3:20" x14ac:dyDescent="0.25">
      <c r="C1444" s="11">
        <v>1438</v>
      </c>
      <c r="D1444" s="9" t="s">
        <v>1813</v>
      </c>
      <c r="E1444" s="9" t="s">
        <v>17</v>
      </c>
      <c r="F1444" s="9">
        <v>1</v>
      </c>
      <c r="G1444" s="2"/>
      <c r="H1444" s="6"/>
      <c r="I1444" s="11" t="s">
        <v>12</v>
      </c>
      <c r="J1444" s="12">
        <v>8500</v>
      </c>
      <c r="K1444" s="11"/>
      <c r="L1444" s="11" t="s">
        <v>2683</v>
      </c>
      <c r="M1444" s="11"/>
      <c r="N1444" s="11"/>
      <c r="O1444" s="12">
        <f t="shared" si="94"/>
        <v>8500</v>
      </c>
      <c r="P1444" s="12">
        <f t="shared" si="95"/>
        <v>8500</v>
      </c>
      <c r="Q1444" s="51">
        <v>0.2</v>
      </c>
      <c r="R1444" s="52">
        <v>0.14699999999999999</v>
      </c>
      <c r="S1444" s="53">
        <f t="shared" si="97"/>
        <v>5800</v>
      </c>
      <c r="T1444" s="12">
        <f t="shared" si="96"/>
        <v>4833.3333333333339</v>
      </c>
    </row>
    <row r="1445" spans="3:20" ht="36" x14ac:dyDescent="0.25">
      <c r="C1445" s="11">
        <v>1439</v>
      </c>
      <c r="D1445" s="9" t="s">
        <v>1814</v>
      </c>
      <c r="E1445" s="9" t="s">
        <v>17</v>
      </c>
      <c r="F1445" s="9">
        <v>1</v>
      </c>
      <c r="G1445" s="2"/>
      <c r="H1445" s="6"/>
      <c r="I1445" s="11" t="s">
        <v>12</v>
      </c>
      <c r="J1445" s="12">
        <v>13093</v>
      </c>
      <c r="K1445" s="11"/>
      <c r="L1445" s="11" t="s">
        <v>2684</v>
      </c>
      <c r="M1445" s="11"/>
      <c r="N1445" s="11"/>
      <c r="O1445" s="12">
        <f t="shared" si="94"/>
        <v>13093</v>
      </c>
      <c r="P1445" s="12">
        <f t="shared" si="95"/>
        <v>13093</v>
      </c>
      <c r="Q1445" s="51">
        <v>0.2</v>
      </c>
      <c r="R1445" s="52">
        <v>0.14699999999999999</v>
      </c>
      <c r="S1445" s="53">
        <f t="shared" si="97"/>
        <v>8935</v>
      </c>
      <c r="T1445" s="12">
        <f t="shared" si="96"/>
        <v>7445.8333333333339</v>
      </c>
    </row>
    <row r="1446" spans="3:20" x14ac:dyDescent="0.25">
      <c r="C1446" s="11">
        <v>1440</v>
      </c>
      <c r="D1446" s="9" t="s">
        <v>1815</v>
      </c>
      <c r="E1446" s="9" t="s">
        <v>17</v>
      </c>
      <c r="F1446" s="9">
        <v>1</v>
      </c>
      <c r="G1446" s="2"/>
      <c r="H1446" s="6"/>
      <c r="I1446" s="11" t="s">
        <v>12</v>
      </c>
      <c r="J1446" s="12">
        <v>7044</v>
      </c>
      <c r="K1446" s="11"/>
      <c r="L1446" s="11" t="s">
        <v>2685</v>
      </c>
      <c r="M1446" s="11"/>
      <c r="N1446" s="11"/>
      <c r="O1446" s="12">
        <f t="shared" si="94"/>
        <v>7044</v>
      </c>
      <c r="P1446" s="12">
        <f t="shared" si="95"/>
        <v>7044</v>
      </c>
      <c r="Q1446" s="51">
        <v>0.2</v>
      </c>
      <c r="R1446" s="52">
        <v>0.14699999999999999</v>
      </c>
      <c r="S1446" s="53">
        <f t="shared" si="97"/>
        <v>4807</v>
      </c>
      <c r="T1446" s="12">
        <f t="shared" si="96"/>
        <v>4005.8333333333335</v>
      </c>
    </row>
    <row r="1447" spans="3:20" x14ac:dyDescent="0.25">
      <c r="C1447" s="11">
        <v>1441</v>
      </c>
      <c r="D1447" s="9" t="s">
        <v>1816</v>
      </c>
      <c r="E1447" s="9" t="s">
        <v>17</v>
      </c>
      <c r="F1447" s="9">
        <v>2</v>
      </c>
      <c r="G1447" s="2"/>
      <c r="H1447" s="6"/>
      <c r="I1447" s="11" t="s">
        <v>12</v>
      </c>
      <c r="J1447" s="12">
        <v>2897.39</v>
      </c>
      <c r="K1447" s="11"/>
      <c r="L1447" s="11" t="s">
        <v>2686</v>
      </c>
      <c r="M1447" s="11"/>
      <c r="N1447" s="11"/>
      <c r="O1447" s="12">
        <f t="shared" si="94"/>
        <v>2897.39</v>
      </c>
      <c r="P1447" s="12">
        <f t="shared" si="95"/>
        <v>5794.78</v>
      </c>
      <c r="Q1447" s="51">
        <v>0.2</v>
      </c>
      <c r="R1447" s="52">
        <v>0.14699999999999999</v>
      </c>
      <c r="S1447" s="53">
        <f t="shared" si="97"/>
        <v>3954</v>
      </c>
      <c r="T1447" s="12">
        <f t="shared" si="96"/>
        <v>3295</v>
      </c>
    </row>
    <row r="1448" spans="3:20" x14ac:dyDescent="0.25">
      <c r="C1448" s="11">
        <v>1442</v>
      </c>
      <c r="D1448" s="9" t="s">
        <v>1817</v>
      </c>
      <c r="E1448" s="9" t="s">
        <v>17</v>
      </c>
      <c r="F1448" s="9">
        <v>1</v>
      </c>
      <c r="G1448" s="2"/>
      <c r="H1448" s="6"/>
      <c r="I1448" s="11" t="s">
        <v>12</v>
      </c>
      <c r="J1448" s="12">
        <v>586.29999999999995</v>
      </c>
      <c r="K1448" s="11"/>
      <c r="L1448" s="11" t="s">
        <v>2687</v>
      </c>
      <c r="M1448" s="11"/>
      <c r="N1448" s="11"/>
      <c r="O1448" s="12">
        <f t="shared" si="94"/>
        <v>586.29999999999995</v>
      </c>
      <c r="P1448" s="12">
        <f t="shared" si="95"/>
        <v>586.29999999999995</v>
      </c>
      <c r="Q1448" s="51">
        <v>0.2</v>
      </c>
      <c r="R1448" s="52">
        <v>0.14699999999999999</v>
      </c>
      <c r="S1448" s="53">
        <f t="shared" si="97"/>
        <v>400</v>
      </c>
      <c r="T1448" s="12">
        <f t="shared" si="96"/>
        <v>333.33333333333337</v>
      </c>
    </row>
    <row r="1449" spans="3:20" x14ac:dyDescent="0.25">
      <c r="C1449" s="11">
        <v>1443</v>
      </c>
      <c r="D1449" s="9" t="s">
        <v>1818</v>
      </c>
      <c r="E1449" s="9" t="s">
        <v>17</v>
      </c>
      <c r="F1449" s="9">
        <v>1</v>
      </c>
      <c r="G1449" s="2"/>
      <c r="H1449" s="6"/>
      <c r="I1449" s="11" t="s">
        <v>12</v>
      </c>
      <c r="J1449" s="12">
        <v>1440</v>
      </c>
      <c r="K1449" s="11"/>
      <c r="L1449" s="11" t="s">
        <v>2688</v>
      </c>
      <c r="M1449" s="11"/>
      <c r="N1449" s="11"/>
      <c r="O1449" s="12">
        <f t="shared" si="94"/>
        <v>1440</v>
      </c>
      <c r="P1449" s="12">
        <f t="shared" si="95"/>
        <v>1440</v>
      </c>
      <c r="Q1449" s="51">
        <v>0.2</v>
      </c>
      <c r="R1449" s="52">
        <v>0.14699999999999999</v>
      </c>
      <c r="S1449" s="53">
        <f t="shared" si="97"/>
        <v>983</v>
      </c>
      <c r="T1449" s="12">
        <f t="shared" si="96"/>
        <v>819.16666666666674</v>
      </c>
    </row>
    <row r="1450" spans="3:20" ht="24" x14ac:dyDescent="0.25">
      <c r="C1450" s="11">
        <v>1444</v>
      </c>
      <c r="D1450" s="9" t="s">
        <v>1819</v>
      </c>
      <c r="E1450" s="9" t="s">
        <v>17</v>
      </c>
      <c r="F1450" s="9">
        <v>4</v>
      </c>
      <c r="G1450" s="2"/>
      <c r="H1450" s="6"/>
      <c r="I1450" s="11" t="s">
        <v>12</v>
      </c>
      <c r="J1450" s="12">
        <v>1562</v>
      </c>
      <c r="K1450" s="11"/>
      <c r="L1450" s="11" t="s">
        <v>2689</v>
      </c>
      <c r="M1450" s="11"/>
      <c r="N1450" s="11"/>
      <c r="O1450" s="12">
        <f t="shared" si="94"/>
        <v>1562</v>
      </c>
      <c r="P1450" s="12">
        <f t="shared" si="95"/>
        <v>6248</v>
      </c>
      <c r="Q1450" s="51">
        <v>0.2</v>
      </c>
      <c r="R1450" s="52">
        <v>0.14699999999999999</v>
      </c>
      <c r="S1450" s="53">
        <f t="shared" si="97"/>
        <v>4264</v>
      </c>
      <c r="T1450" s="12">
        <f t="shared" si="96"/>
        <v>3553.3333333333335</v>
      </c>
    </row>
    <row r="1451" spans="3:20" ht="24" x14ac:dyDescent="0.25">
      <c r="C1451" s="11">
        <v>1445</v>
      </c>
      <c r="D1451" s="9" t="s">
        <v>1820</v>
      </c>
      <c r="E1451" s="9" t="s">
        <v>17</v>
      </c>
      <c r="F1451" s="9">
        <v>1</v>
      </c>
      <c r="G1451" s="2"/>
      <c r="H1451" s="6"/>
      <c r="I1451" s="11" t="s">
        <v>12</v>
      </c>
      <c r="J1451" s="12">
        <v>1266.3399999999999</v>
      </c>
      <c r="K1451" s="11"/>
      <c r="L1451" s="11" t="s">
        <v>2690</v>
      </c>
      <c r="M1451" s="11"/>
      <c r="N1451" s="11"/>
      <c r="O1451" s="12">
        <f t="shared" si="94"/>
        <v>1266.3399999999999</v>
      </c>
      <c r="P1451" s="12">
        <f t="shared" si="95"/>
        <v>1266.3399999999999</v>
      </c>
      <c r="Q1451" s="51">
        <v>0.2</v>
      </c>
      <c r="R1451" s="52">
        <v>0.14699999999999999</v>
      </c>
      <c r="S1451" s="53">
        <f t="shared" si="97"/>
        <v>864</v>
      </c>
      <c r="T1451" s="12">
        <f t="shared" si="96"/>
        <v>720</v>
      </c>
    </row>
    <row r="1452" spans="3:20" x14ac:dyDescent="0.25">
      <c r="C1452" s="11">
        <v>1446</v>
      </c>
      <c r="D1452" s="9" t="s">
        <v>1821</v>
      </c>
      <c r="E1452" s="9" t="s">
        <v>17</v>
      </c>
      <c r="F1452" s="9">
        <v>1</v>
      </c>
      <c r="G1452" s="2"/>
      <c r="H1452" s="6"/>
      <c r="I1452" s="11" t="s">
        <v>12</v>
      </c>
      <c r="J1452" s="12">
        <v>1200</v>
      </c>
      <c r="K1452" s="11"/>
      <c r="L1452" s="11" t="s">
        <v>2691</v>
      </c>
      <c r="M1452" s="11"/>
      <c r="N1452" s="11"/>
      <c r="O1452" s="12">
        <f t="shared" si="94"/>
        <v>1200</v>
      </c>
      <c r="P1452" s="12">
        <f t="shared" si="95"/>
        <v>1200</v>
      </c>
      <c r="Q1452" s="51">
        <v>0.2</v>
      </c>
      <c r="R1452" s="52">
        <v>0.14699999999999999</v>
      </c>
      <c r="S1452" s="53">
        <f t="shared" si="97"/>
        <v>819</v>
      </c>
      <c r="T1452" s="12">
        <f t="shared" si="96"/>
        <v>682.5</v>
      </c>
    </row>
    <row r="1453" spans="3:20" x14ac:dyDescent="0.25">
      <c r="C1453" s="11">
        <v>1447</v>
      </c>
      <c r="D1453" s="9" t="s">
        <v>1822</v>
      </c>
      <c r="E1453" s="9" t="s">
        <v>17</v>
      </c>
      <c r="F1453" s="9">
        <v>50</v>
      </c>
      <c r="G1453" s="2"/>
      <c r="H1453" s="6"/>
      <c r="I1453" s="11" t="s">
        <v>12</v>
      </c>
      <c r="J1453" s="12">
        <v>1200</v>
      </c>
      <c r="K1453" s="11"/>
      <c r="L1453" s="11" t="s">
        <v>2691</v>
      </c>
      <c r="M1453" s="11"/>
      <c r="N1453" s="11"/>
      <c r="O1453" s="12">
        <f t="shared" si="94"/>
        <v>1200</v>
      </c>
      <c r="P1453" s="12">
        <f t="shared" si="95"/>
        <v>60000</v>
      </c>
      <c r="Q1453" s="51">
        <v>0.2</v>
      </c>
      <c r="R1453" s="52">
        <v>0.14699999999999999</v>
      </c>
      <c r="S1453" s="53">
        <f t="shared" si="97"/>
        <v>40944</v>
      </c>
      <c r="T1453" s="12">
        <f t="shared" si="96"/>
        <v>34120</v>
      </c>
    </row>
    <row r="1454" spans="3:20" x14ac:dyDescent="0.25">
      <c r="C1454" s="11">
        <v>1448</v>
      </c>
      <c r="D1454" s="9" t="s">
        <v>1823</v>
      </c>
      <c r="E1454" s="9" t="s">
        <v>17</v>
      </c>
      <c r="F1454" s="9">
        <v>2</v>
      </c>
      <c r="G1454" s="2"/>
      <c r="H1454" s="6"/>
      <c r="I1454" s="11" t="s">
        <v>12</v>
      </c>
      <c r="J1454" s="12">
        <v>1200</v>
      </c>
      <c r="K1454" s="11"/>
      <c r="L1454" s="11" t="s">
        <v>2691</v>
      </c>
      <c r="M1454" s="11"/>
      <c r="N1454" s="11"/>
      <c r="O1454" s="12">
        <f t="shared" si="94"/>
        <v>1200</v>
      </c>
      <c r="P1454" s="12">
        <f t="shared" si="95"/>
        <v>2400</v>
      </c>
      <c r="Q1454" s="51">
        <v>0.2</v>
      </c>
      <c r="R1454" s="52">
        <v>0.14699999999999999</v>
      </c>
      <c r="S1454" s="53">
        <f t="shared" si="97"/>
        <v>1638</v>
      </c>
      <c r="T1454" s="12">
        <f t="shared" si="96"/>
        <v>1365</v>
      </c>
    </row>
    <row r="1455" spans="3:20" x14ac:dyDescent="0.25">
      <c r="C1455" s="11">
        <v>1449</v>
      </c>
      <c r="D1455" s="9" t="s">
        <v>1824</v>
      </c>
      <c r="E1455" s="9" t="s">
        <v>17</v>
      </c>
      <c r="F1455" s="9">
        <v>2</v>
      </c>
      <c r="G1455" s="2"/>
      <c r="H1455" s="6"/>
      <c r="I1455" s="11" t="s">
        <v>12</v>
      </c>
      <c r="J1455" s="12">
        <v>1200</v>
      </c>
      <c r="K1455" s="11"/>
      <c r="L1455" s="11" t="s">
        <v>2691</v>
      </c>
      <c r="M1455" s="11"/>
      <c r="N1455" s="11"/>
      <c r="O1455" s="12">
        <f t="shared" si="94"/>
        <v>1200</v>
      </c>
      <c r="P1455" s="12">
        <f t="shared" si="95"/>
        <v>2400</v>
      </c>
      <c r="Q1455" s="51">
        <v>0.2</v>
      </c>
      <c r="R1455" s="52">
        <v>0.14699999999999999</v>
      </c>
      <c r="S1455" s="53">
        <f t="shared" si="97"/>
        <v>1638</v>
      </c>
      <c r="T1455" s="12">
        <f t="shared" si="96"/>
        <v>1365</v>
      </c>
    </row>
    <row r="1456" spans="3:20" x14ac:dyDescent="0.25">
      <c r="C1456" s="11">
        <v>1450</v>
      </c>
      <c r="D1456" s="9" t="s">
        <v>1825</v>
      </c>
      <c r="E1456" s="9" t="s">
        <v>17</v>
      </c>
      <c r="F1456" s="9">
        <v>1</v>
      </c>
      <c r="G1456" s="2"/>
      <c r="H1456" s="6"/>
      <c r="I1456" s="11" t="s">
        <v>12</v>
      </c>
      <c r="J1456" s="12">
        <v>1200</v>
      </c>
      <c r="K1456" s="11"/>
      <c r="L1456" s="11" t="s">
        <v>2691</v>
      </c>
      <c r="M1456" s="11"/>
      <c r="N1456" s="11"/>
      <c r="O1456" s="12">
        <f t="shared" si="94"/>
        <v>1200</v>
      </c>
      <c r="P1456" s="12">
        <f t="shared" si="95"/>
        <v>1200</v>
      </c>
      <c r="Q1456" s="51">
        <v>0.2</v>
      </c>
      <c r="R1456" s="52">
        <v>0.14699999999999999</v>
      </c>
      <c r="S1456" s="53">
        <f t="shared" si="97"/>
        <v>819</v>
      </c>
      <c r="T1456" s="12">
        <f t="shared" si="96"/>
        <v>682.5</v>
      </c>
    </row>
    <row r="1457" spans="3:20" x14ac:dyDescent="0.25">
      <c r="C1457" s="11">
        <v>1451</v>
      </c>
      <c r="D1457" s="9" t="s">
        <v>1826</v>
      </c>
      <c r="E1457" s="9" t="s">
        <v>17</v>
      </c>
      <c r="F1457" s="9">
        <v>4</v>
      </c>
      <c r="G1457" s="2"/>
      <c r="H1457" s="6"/>
      <c r="I1457" s="11" t="s">
        <v>12</v>
      </c>
      <c r="J1457" s="12">
        <v>1200</v>
      </c>
      <c r="K1457" s="11"/>
      <c r="L1457" s="11" t="s">
        <v>2691</v>
      </c>
      <c r="M1457" s="11"/>
      <c r="N1457" s="11"/>
      <c r="O1457" s="12">
        <f t="shared" si="94"/>
        <v>1200</v>
      </c>
      <c r="P1457" s="12">
        <f t="shared" si="95"/>
        <v>4800</v>
      </c>
      <c r="Q1457" s="51">
        <v>0.2</v>
      </c>
      <c r="R1457" s="52">
        <v>0.14699999999999999</v>
      </c>
      <c r="S1457" s="53">
        <f t="shared" si="97"/>
        <v>3276</v>
      </c>
      <c r="T1457" s="12">
        <f t="shared" si="96"/>
        <v>2730</v>
      </c>
    </row>
    <row r="1458" spans="3:20" x14ac:dyDescent="0.25">
      <c r="C1458" s="11">
        <v>1452</v>
      </c>
      <c r="D1458" s="9" t="s">
        <v>1827</v>
      </c>
      <c r="E1458" s="9" t="s">
        <v>17</v>
      </c>
      <c r="F1458" s="9">
        <v>2</v>
      </c>
      <c r="G1458" s="2"/>
      <c r="H1458" s="6"/>
      <c r="I1458" s="11" t="s">
        <v>12</v>
      </c>
      <c r="J1458" s="12">
        <v>1200</v>
      </c>
      <c r="K1458" s="11"/>
      <c r="L1458" s="11" t="s">
        <v>2691</v>
      </c>
      <c r="M1458" s="11"/>
      <c r="N1458" s="11"/>
      <c r="O1458" s="12">
        <f t="shared" si="94"/>
        <v>1200</v>
      </c>
      <c r="P1458" s="12">
        <f t="shared" si="95"/>
        <v>2400</v>
      </c>
      <c r="Q1458" s="51">
        <v>0.2</v>
      </c>
      <c r="R1458" s="52">
        <v>0.14699999999999999</v>
      </c>
      <c r="S1458" s="53">
        <f t="shared" si="97"/>
        <v>1638</v>
      </c>
      <c r="T1458" s="12">
        <f t="shared" si="96"/>
        <v>1365</v>
      </c>
    </row>
    <row r="1459" spans="3:20" x14ac:dyDescent="0.25">
      <c r="C1459" s="11">
        <v>1453</v>
      </c>
      <c r="D1459" s="9" t="s">
        <v>1828</v>
      </c>
      <c r="E1459" s="9" t="s">
        <v>17</v>
      </c>
      <c r="F1459" s="9">
        <v>1</v>
      </c>
      <c r="G1459" s="2"/>
      <c r="H1459" s="6"/>
      <c r="I1459" s="11" t="s">
        <v>12</v>
      </c>
      <c r="J1459" s="12">
        <v>1200</v>
      </c>
      <c r="K1459" s="11"/>
      <c r="L1459" s="11" t="s">
        <v>2691</v>
      </c>
      <c r="M1459" s="11"/>
      <c r="N1459" s="11"/>
      <c r="O1459" s="12">
        <f t="shared" si="94"/>
        <v>1200</v>
      </c>
      <c r="P1459" s="12">
        <f t="shared" si="95"/>
        <v>1200</v>
      </c>
      <c r="Q1459" s="51">
        <v>0.2</v>
      </c>
      <c r="R1459" s="52">
        <v>0.14699999999999999</v>
      </c>
      <c r="S1459" s="53">
        <f t="shared" si="97"/>
        <v>819</v>
      </c>
      <c r="T1459" s="12">
        <f t="shared" si="96"/>
        <v>682.5</v>
      </c>
    </row>
    <row r="1460" spans="3:20" x14ac:dyDescent="0.25">
      <c r="C1460" s="11">
        <v>1454</v>
      </c>
      <c r="D1460" s="9" t="s">
        <v>1829</v>
      </c>
      <c r="E1460" s="9" t="s">
        <v>17</v>
      </c>
      <c r="F1460" s="9">
        <v>1</v>
      </c>
      <c r="G1460" s="2"/>
      <c r="H1460" s="6"/>
      <c r="I1460" s="11" t="s">
        <v>12</v>
      </c>
      <c r="J1460" s="12">
        <v>4487</v>
      </c>
      <c r="K1460" s="11"/>
      <c r="L1460" s="11" t="s">
        <v>2692</v>
      </c>
      <c r="M1460" s="11"/>
      <c r="N1460" s="11"/>
      <c r="O1460" s="12">
        <f t="shared" si="94"/>
        <v>4487</v>
      </c>
      <c r="P1460" s="12">
        <f t="shared" si="95"/>
        <v>4487</v>
      </c>
      <c r="Q1460" s="51">
        <v>0.2</v>
      </c>
      <c r="R1460" s="52">
        <v>0.14699999999999999</v>
      </c>
      <c r="S1460" s="53">
        <f t="shared" si="97"/>
        <v>3062</v>
      </c>
      <c r="T1460" s="12">
        <f t="shared" si="96"/>
        <v>2551.666666666667</v>
      </c>
    </row>
    <row r="1461" spans="3:20" x14ac:dyDescent="0.25">
      <c r="C1461" s="11">
        <v>1455</v>
      </c>
      <c r="D1461" s="9" t="s">
        <v>1830</v>
      </c>
      <c r="E1461" s="9" t="s">
        <v>17</v>
      </c>
      <c r="F1461" s="9">
        <v>2</v>
      </c>
      <c r="G1461" s="2"/>
      <c r="H1461" s="6"/>
      <c r="I1461" s="11" t="s">
        <v>12</v>
      </c>
      <c r="J1461" s="12">
        <v>1200</v>
      </c>
      <c r="K1461" s="11"/>
      <c r="L1461" s="11" t="s">
        <v>2691</v>
      </c>
      <c r="M1461" s="11"/>
      <c r="N1461" s="11"/>
      <c r="O1461" s="12">
        <f t="shared" si="94"/>
        <v>1200</v>
      </c>
      <c r="P1461" s="12">
        <f t="shared" si="95"/>
        <v>2400</v>
      </c>
      <c r="Q1461" s="51">
        <v>0.2</v>
      </c>
      <c r="R1461" s="52">
        <v>0.14699999999999999</v>
      </c>
      <c r="S1461" s="53">
        <f t="shared" si="97"/>
        <v>1638</v>
      </c>
      <c r="T1461" s="12">
        <f t="shared" si="96"/>
        <v>1365</v>
      </c>
    </row>
    <row r="1462" spans="3:20" ht="24" x14ac:dyDescent="0.25">
      <c r="C1462" s="11">
        <v>1456</v>
      </c>
      <c r="D1462" s="9" t="s">
        <v>1831</v>
      </c>
      <c r="E1462" s="9" t="s">
        <v>17</v>
      </c>
      <c r="F1462" s="9">
        <v>3</v>
      </c>
      <c r="G1462" s="2"/>
      <c r="H1462" s="6"/>
      <c r="I1462" s="11" t="s">
        <v>12</v>
      </c>
      <c r="J1462" s="12">
        <v>3016</v>
      </c>
      <c r="K1462" s="11"/>
      <c r="L1462" s="11" t="s">
        <v>2693</v>
      </c>
      <c r="M1462" s="11"/>
      <c r="N1462" s="11"/>
      <c r="O1462" s="12">
        <f t="shared" si="94"/>
        <v>3016</v>
      </c>
      <c r="P1462" s="12">
        <f t="shared" si="95"/>
        <v>9048</v>
      </c>
      <c r="Q1462" s="51">
        <v>0.2</v>
      </c>
      <c r="R1462" s="52">
        <v>0.14699999999999999</v>
      </c>
      <c r="S1462" s="53">
        <f t="shared" si="97"/>
        <v>6174</v>
      </c>
      <c r="T1462" s="12">
        <f t="shared" si="96"/>
        <v>5145</v>
      </c>
    </row>
    <row r="1463" spans="3:20" x14ac:dyDescent="0.25">
      <c r="C1463" s="11">
        <v>1457</v>
      </c>
      <c r="D1463" s="9" t="s">
        <v>1832</v>
      </c>
      <c r="E1463" s="9" t="s">
        <v>17</v>
      </c>
      <c r="F1463" s="9">
        <v>2</v>
      </c>
      <c r="G1463" s="2"/>
      <c r="H1463" s="6"/>
      <c r="I1463" s="11" t="s">
        <v>12</v>
      </c>
      <c r="J1463" s="12">
        <v>2413</v>
      </c>
      <c r="K1463" s="11"/>
      <c r="L1463" s="11" t="s">
        <v>2694</v>
      </c>
      <c r="M1463" s="11"/>
      <c r="N1463" s="11"/>
      <c r="O1463" s="12">
        <f t="shared" si="94"/>
        <v>2413</v>
      </c>
      <c r="P1463" s="12">
        <f t="shared" si="95"/>
        <v>4826</v>
      </c>
      <c r="Q1463" s="51">
        <v>0.2</v>
      </c>
      <c r="R1463" s="52">
        <v>0.14699999999999999</v>
      </c>
      <c r="S1463" s="53">
        <f t="shared" si="97"/>
        <v>3293</v>
      </c>
      <c r="T1463" s="12">
        <f t="shared" si="96"/>
        <v>2744.166666666667</v>
      </c>
    </row>
    <row r="1464" spans="3:20" x14ac:dyDescent="0.25">
      <c r="C1464" s="11">
        <v>1458</v>
      </c>
      <c r="D1464" s="9" t="s">
        <v>1833</v>
      </c>
      <c r="E1464" s="9" t="s">
        <v>17</v>
      </c>
      <c r="F1464" s="9">
        <v>3</v>
      </c>
      <c r="G1464" s="2"/>
      <c r="H1464" s="6"/>
      <c r="I1464" s="11" t="s">
        <v>12</v>
      </c>
      <c r="J1464" s="12">
        <v>2413</v>
      </c>
      <c r="K1464" s="11"/>
      <c r="L1464" s="11" t="s">
        <v>2694</v>
      </c>
      <c r="M1464" s="11"/>
      <c r="N1464" s="11"/>
      <c r="O1464" s="12">
        <f t="shared" si="94"/>
        <v>2413</v>
      </c>
      <c r="P1464" s="12">
        <f t="shared" si="95"/>
        <v>7239</v>
      </c>
      <c r="Q1464" s="51">
        <v>0.2</v>
      </c>
      <c r="R1464" s="52">
        <v>0.14699999999999999</v>
      </c>
      <c r="S1464" s="53">
        <f t="shared" si="97"/>
        <v>4940</v>
      </c>
      <c r="T1464" s="12">
        <f t="shared" si="96"/>
        <v>4116.666666666667</v>
      </c>
    </row>
    <row r="1465" spans="3:20" x14ac:dyDescent="0.25">
      <c r="C1465" s="11">
        <v>1459</v>
      </c>
      <c r="D1465" s="9" t="s">
        <v>1834</v>
      </c>
      <c r="E1465" s="9" t="s">
        <v>17</v>
      </c>
      <c r="F1465" s="9">
        <v>2</v>
      </c>
      <c r="G1465" s="2"/>
      <c r="H1465" s="6"/>
      <c r="I1465" s="11" t="s">
        <v>12</v>
      </c>
      <c r="J1465" s="12">
        <v>2413</v>
      </c>
      <c r="K1465" s="11"/>
      <c r="L1465" s="11" t="s">
        <v>2694</v>
      </c>
      <c r="M1465" s="11"/>
      <c r="N1465" s="11"/>
      <c r="O1465" s="12">
        <f t="shared" si="94"/>
        <v>2413</v>
      </c>
      <c r="P1465" s="12">
        <f t="shared" si="95"/>
        <v>4826</v>
      </c>
      <c r="Q1465" s="51">
        <v>0.2</v>
      </c>
      <c r="R1465" s="52">
        <v>0.14699999999999999</v>
      </c>
      <c r="S1465" s="53">
        <f t="shared" si="97"/>
        <v>3293</v>
      </c>
      <c r="T1465" s="12">
        <f t="shared" si="96"/>
        <v>2744.166666666667</v>
      </c>
    </row>
    <row r="1466" spans="3:20" x14ac:dyDescent="0.25">
      <c r="C1466" s="11">
        <v>1460</v>
      </c>
      <c r="D1466" s="9" t="s">
        <v>1835</v>
      </c>
      <c r="E1466" s="9" t="s">
        <v>17</v>
      </c>
      <c r="F1466" s="9">
        <v>1</v>
      </c>
      <c r="G1466" s="2"/>
      <c r="H1466" s="6"/>
      <c r="I1466" s="11" t="s">
        <v>12</v>
      </c>
      <c r="J1466" s="12">
        <v>590</v>
      </c>
      <c r="K1466" s="11"/>
      <c r="L1466" s="11" t="s">
        <v>2695</v>
      </c>
      <c r="M1466" s="11"/>
      <c r="N1466" s="11"/>
      <c r="O1466" s="12">
        <f t="shared" si="94"/>
        <v>590</v>
      </c>
      <c r="P1466" s="12">
        <f t="shared" si="95"/>
        <v>590</v>
      </c>
      <c r="Q1466" s="51">
        <v>0.2</v>
      </c>
      <c r="R1466" s="52">
        <v>0.14699999999999999</v>
      </c>
      <c r="S1466" s="53">
        <f t="shared" si="97"/>
        <v>403</v>
      </c>
      <c r="T1466" s="12">
        <f t="shared" si="96"/>
        <v>335.83333333333337</v>
      </c>
    </row>
    <row r="1467" spans="3:20" x14ac:dyDescent="0.25">
      <c r="C1467" s="11">
        <v>1461</v>
      </c>
      <c r="D1467" s="9" t="s">
        <v>1836</v>
      </c>
      <c r="E1467" s="9" t="s">
        <v>17</v>
      </c>
      <c r="F1467" s="9">
        <v>6</v>
      </c>
      <c r="G1467" s="2"/>
      <c r="H1467" s="6"/>
      <c r="I1467" s="11" t="s">
        <v>12</v>
      </c>
      <c r="J1467" s="12">
        <v>590</v>
      </c>
      <c r="K1467" s="11"/>
      <c r="L1467" s="11" t="s">
        <v>2695</v>
      </c>
      <c r="M1467" s="11"/>
      <c r="N1467" s="11"/>
      <c r="O1467" s="12">
        <f t="shared" si="94"/>
        <v>590</v>
      </c>
      <c r="P1467" s="12">
        <f t="shared" si="95"/>
        <v>3540</v>
      </c>
      <c r="Q1467" s="51">
        <v>0.2</v>
      </c>
      <c r="R1467" s="52">
        <v>0.14699999999999999</v>
      </c>
      <c r="S1467" s="53">
        <f t="shared" si="97"/>
        <v>2416</v>
      </c>
      <c r="T1467" s="12">
        <f t="shared" si="96"/>
        <v>2013.3333333333335</v>
      </c>
    </row>
    <row r="1468" spans="3:20" x14ac:dyDescent="0.25">
      <c r="C1468" s="11">
        <v>1462</v>
      </c>
      <c r="D1468" s="9" t="s">
        <v>1837</v>
      </c>
      <c r="E1468" s="9" t="s">
        <v>17</v>
      </c>
      <c r="F1468" s="9">
        <v>2</v>
      </c>
      <c r="G1468" s="2"/>
      <c r="H1468" s="6"/>
      <c r="I1468" s="11" t="s">
        <v>12</v>
      </c>
      <c r="J1468" s="12">
        <v>324</v>
      </c>
      <c r="K1468" s="11"/>
      <c r="L1468" s="11" t="s">
        <v>2696</v>
      </c>
      <c r="M1468" s="11"/>
      <c r="N1468" s="11"/>
      <c r="O1468" s="12">
        <f t="shared" si="94"/>
        <v>324</v>
      </c>
      <c r="P1468" s="12">
        <f t="shared" si="95"/>
        <v>648</v>
      </c>
      <c r="Q1468" s="51">
        <v>0.2</v>
      </c>
      <c r="R1468" s="52">
        <v>0.14699999999999999</v>
      </c>
      <c r="S1468" s="53">
        <f t="shared" si="97"/>
        <v>442</v>
      </c>
      <c r="T1468" s="12">
        <f t="shared" si="96"/>
        <v>368.33333333333337</v>
      </c>
    </row>
    <row r="1469" spans="3:20" x14ac:dyDescent="0.25">
      <c r="C1469" s="11">
        <v>1463</v>
      </c>
      <c r="D1469" s="9" t="s">
        <v>1838</v>
      </c>
      <c r="E1469" s="9" t="s">
        <v>17</v>
      </c>
      <c r="F1469" s="9">
        <v>1</v>
      </c>
      <c r="G1469" s="2"/>
      <c r="H1469" s="6"/>
      <c r="I1469" s="11" t="s">
        <v>12</v>
      </c>
      <c r="J1469" s="12">
        <v>324</v>
      </c>
      <c r="K1469" s="11"/>
      <c r="L1469" s="11" t="s">
        <v>2696</v>
      </c>
      <c r="M1469" s="11"/>
      <c r="N1469" s="11"/>
      <c r="O1469" s="12">
        <f t="shared" si="94"/>
        <v>324</v>
      </c>
      <c r="P1469" s="12">
        <f t="shared" si="95"/>
        <v>324</v>
      </c>
      <c r="Q1469" s="51">
        <v>0.2</v>
      </c>
      <c r="R1469" s="52">
        <v>0.14699999999999999</v>
      </c>
      <c r="S1469" s="53">
        <f t="shared" si="97"/>
        <v>221</v>
      </c>
      <c r="T1469" s="12">
        <f t="shared" si="96"/>
        <v>184.16666666666669</v>
      </c>
    </row>
    <row r="1470" spans="3:20" x14ac:dyDescent="0.25">
      <c r="C1470" s="11">
        <v>1464</v>
      </c>
      <c r="D1470" s="9" t="s">
        <v>1839</v>
      </c>
      <c r="E1470" s="9" t="s">
        <v>17</v>
      </c>
      <c r="F1470" s="9">
        <v>5</v>
      </c>
      <c r="G1470" s="2"/>
      <c r="H1470" s="6"/>
      <c r="I1470" s="11" t="s">
        <v>12</v>
      </c>
      <c r="J1470" s="12">
        <v>749.1</v>
      </c>
      <c r="K1470" s="11"/>
      <c r="L1470" s="11" t="s">
        <v>2697</v>
      </c>
      <c r="M1470" s="11"/>
      <c r="N1470" s="11"/>
      <c r="O1470" s="12">
        <f t="shared" si="94"/>
        <v>749.1</v>
      </c>
      <c r="P1470" s="12">
        <f t="shared" si="95"/>
        <v>3745.5</v>
      </c>
      <c r="Q1470" s="51">
        <v>0.2</v>
      </c>
      <c r="R1470" s="52">
        <v>0.14699999999999999</v>
      </c>
      <c r="S1470" s="53">
        <f t="shared" si="97"/>
        <v>2556</v>
      </c>
      <c r="T1470" s="12">
        <f t="shared" si="96"/>
        <v>2130</v>
      </c>
    </row>
    <row r="1471" spans="3:20" ht="24" x14ac:dyDescent="0.25">
      <c r="C1471" s="11">
        <v>1465</v>
      </c>
      <c r="D1471" s="9" t="s">
        <v>1840</v>
      </c>
      <c r="E1471" s="9" t="s">
        <v>17</v>
      </c>
      <c r="F1471" s="9">
        <v>1</v>
      </c>
      <c r="G1471" s="2"/>
      <c r="H1471" s="6"/>
      <c r="I1471" s="11" t="s">
        <v>12</v>
      </c>
      <c r="J1471" s="12">
        <v>5546</v>
      </c>
      <c r="K1471" s="11"/>
      <c r="L1471" s="11" t="s">
        <v>2230</v>
      </c>
      <c r="M1471" s="11"/>
      <c r="N1471" s="11"/>
      <c r="O1471" s="12">
        <f t="shared" si="94"/>
        <v>5546</v>
      </c>
      <c r="P1471" s="12">
        <f t="shared" si="95"/>
        <v>5546</v>
      </c>
      <c r="Q1471" s="51">
        <v>0.2</v>
      </c>
      <c r="R1471" s="52">
        <v>0.14699999999999999</v>
      </c>
      <c r="S1471" s="53">
        <f t="shared" si="97"/>
        <v>3785</v>
      </c>
      <c r="T1471" s="12">
        <f t="shared" si="96"/>
        <v>3154.166666666667</v>
      </c>
    </row>
    <row r="1472" spans="3:20" ht="24" x14ac:dyDescent="0.25">
      <c r="C1472" s="11">
        <v>1466</v>
      </c>
      <c r="D1472" s="9" t="s">
        <v>1841</v>
      </c>
      <c r="E1472" s="9" t="s">
        <v>17</v>
      </c>
      <c r="F1472" s="9">
        <v>5</v>
      </c>
      <c r="G1472" s="2"/>
      <c r="H1472" s="6"/>
      <c r="I1472" s="11" t="s">
        <v>12</v>
      </c>
      <c r="J1472" s="12">
        <v>5546</v>
      </c>
      <c r="K1472" s="11"/>
      <c r="L1472" s="11" t="s">
        <v>2230</v>
      </c>
      <c r="M1472" s="11"/>
      <c r="N1472" s="11"/>
      <c r="O1472" s="12">
        <f t="shared" si="94"/>
        <v>5546</v>
      </c>
      <c r="P1472" s="12">
        <f t="shared" si="95"/>
        <v>27730</v>
      </c>
      <c r="Q1472" s="51">
        <v>0.2</v>
      </c>
      <c r="R1472" s="52">
        <v>0.14699999999999999</v>
      </c>
      <c r="S1472" s="53">
        <f t="shared" si="97"/>
        <v>18923</v>
      </c>
      <c r="T1472" s="12">
        <f t="shared" si="96"/>
        <v>15769.166666666668</v>
      </c>
    </row>
    <row r="1473" spans="3:20" ht="24" x14ac:dyDescent="0.25">
      <c r="C1473" s="11">
        <v>1467</v>
      </c>
      <c r="D1473" s="9" t="s">
        <v>1842</v>
      </c>
      <c r="E1473" s="9" t="s">
        <v>17</v>
      </c>
      <c r="F1473" s="9">
        <v>2</v>
      </c>
      <c r="G1473" s="2"/>
      <c r="H1473" s="6"/>
      <c r="I1473" s="11" t="s">
        <v>12</v>
      </c>
      <c r="J1473" s="12">
        <v>17840</v>
      </c>
      <c r="K1473" s="11"/>
      <c r="L1473" s="11" t="s">
        <v>2698</v>
      </c>
      <c r="M1473" s="11"/>
      <c r="N1473" s="11"/>
      <c r="O1473" s="12">
        <f t="shared" si="94"/>
        <v>17840</v>
      </c>
      <c r="P1473" s="12">
        <f t="shared" si="95"/>
        <v>35680</v>
      </c>
      <c r="Q1473" s="51">
        <v>0.2</v>
      </c>
      <c r="R1473" s="52">
        <v>0.14699999999999999</v>
      </c>
      <c r="S1473" s="53">
        <f t="shared" si="97"/>
        <v>24348</v>
      </c>
      <c r="T1473" s="12">
        <f t="shared" si="96"/>
        <v>20290</v>
      </c>
    </row>
    <row r="1474" spans="3:20" x14ac:dyDescent="0.25">
      <c r="C1474" s="11">
        <v>1468</v>
      </c>
      <c r="D1474" s="9" t="s">
        <v>1843</v>
      </c>
      <c r="E1474" s="9" t="s">
        <v>17</v>
      </c>
      <c r="F1474" s="9">
        <v>1</v>
      </c>
      <c r="G1474" s="2"/>
      <c r="H1474" s="6"/>
      <c r="I1474" s="11" t="s">
        <v>12</v>
      </c>
      <c r="J1474" s="12">
        <v>1668</v>
      </c>
      <c r="K1474" s="11"/>
      <c r="L1474" s="11" t="s">
        <v>2699</v>
      </c>
      <c r="M1474" s="11"/>
      <c r="N1474" s="11"/>
      <c r="O1474" s="12">
        <f t="shared" si="94"/>
        <v>1668</v>
      </c>
      <c r="P1474" s="12">
        <f t="shared" si="95"/>
        <v>1668</v>
      </c>
      <c r="Q1474" s="51">
        <v>0.2</v>
      </c>
      <c r="R1474" s="52">
        <v>0.14699999999999999</v>
      </c>
      <c r="S1474" s="53">
        <f t="shared" si="97"/>
        <v>1138</v>
      </c>
      <c r="T1474" s="12">
        <f t="shared" si="96"/>
        <v>948.33333333333337</v>
      </c>
    </row>
    <row r="1475" spans="3:20" x14ac:dyDescent="0.25">
      <c r="C1475" s="11">
        <v>1469</v>
      </c>
      <c r="D1475" s="9" t="s">
        <v>1844</v>
      </c>
      <c r="E1475" s="9" t="s">
        <v>17</v>
      </c>
      <c r="F1475" s="9">
        <v>1</v>
      </c>
      <c r="G1475" s="2"/>
      <c r="H1475" s="6"/>
      <c r="I1475" s="11" t="s">
        <v>12</v>
      </c>
      <c r="J1475" s="12">
        <v>1668</v>
      </c>
      <c r="K1475" s="11"/>
      <c r="L1475" s="11" t="s">
        <v>2699</v>
      </c>
      <c r="M1475" s="11"/>
      <c r="N1475" s="11"/>
      <c r="O1475" s="12">
        <f t="shared" si="94"/>
        <v>1668</v>
      </c>
      <c r="P1475" s="12">
        <f t="shared" si="95"/>
        <v>1668</v>
      </c>
      <c r="Q1475" s="51">
        <v>0.2</v>
      </c>
      <c r="R1475" s="52">
        <v>0.14699999999999999</v>
      </c>
      <c r="S1475" s="53">
        <f t="shared" si="97"/>
        <v>1138</v>
      </c>
      <c r="T1475" s="12">
        <f t="shared" si="96"/>
        <v>948.33333333333337</v>
      </c>
    </row>
    <row r="1476" spans="3:20" ht="24" x14ac:dyDescent="0.25">
      <c r="C1476" s="11">
        <v>1470</v>
      </c>
      <c r="D1476" s="9" t="s">
        <v>1845</v>
      </c>
      <c r="E1476" s="9" t="s">
        <v>17</v>
      </c>
      <c r="F1476" s="9">
        <v>3</v>
      </c>
      <c r="G1476" s="2"/>
      <c r="H1476" s="6"/>
      <c r="I1476" s="11" t="s">
        <v>12</v>
      </c>
      <c r="J1476" s="12">
        <v>8056</v>
      </c>
      <c r="K1476" s="11"/>
      <c r="L1476" s="11" t="s">
        <v>2700</v>
      </c>
      <c r="M1476" s="11"/>
      <c r="N1476" s="11"/>
      <c r="O1476" s="12">
        <f t="shared" si="94"/>
        <v>8056</v>
      </c>
      <c r="P1476" s="12">
        <f t="shared" si="95"/>
        <v>24168</v>
      </c>
      <c r="Q1476" s="51">
        <v>0.2</v>
      </c>
      <c r="R1476" s="52">
        <v>0.14699999999999999</v>
      </c>
      <c r="S1476" s="53">
        <f t="shared" si="97"/>
        <v>16492</v>
      </c>
      <c r="T1476" s="12">
        <f t="shared" si="96"/>
        <v>13743.333333333334</v>
      </c>
    </row>
    <row r="1477" spans="3:20" x14ac:dyDescent="0.25">
      <c r="C1477" s="11">
        <v>1471</v>
      </c>
      <c r="D1477" s="9" t="s">
        <v>1846</v>
      </c>
      <c r="E1477" s="9" t="s">
        <v>17</v>
      </c>
      <c r="F1477" s="9">
        <v>1</v>
      </c>
      <c r="G1477" s="2"/>
      <c r="H1477" s="6"/>
      <c r="I1477" s="11" t="s">
        <v>12</v>
      </c>
      <c r="J1477" s="12">
        <v>1668</v>
      </c>
      <c r="K1477" s="11"/>
      <c r="L1477" s="11" t="s">
        <v>2699</v>
      </c>
      <c r="M1477" s="11"/>
      <c r="N1477" s="11"/>
      <c r="O1477" s="12">
        <f t="shared" si="94"/>
        <v>1668</v>
      </c>
      <c r="P1477" s="12">
        <f t="shared" si="95"/>
        <v>1668</v>
      </c>
      <c r="Q1477" s="51">
        <v>0.2</v>
      </c>
      <c r="R1477" s="52">
        <v>0.14699999999999999</v>
      </c>
      <c r="S1477" s="53">
        <f t="shared" si="97"/>
        <v>1138</v>
      </c>
      <c r="T1477" s="12">
        <f t="shared" si="96"/>
        <v>948.33333333333337</v>
      </c>
    </row>
    <row r="1478" spans="3:20" ht="36" x14ac:dyDescent="0.25">
      <c r="C1478" s="11">
        <v>1472</v>
      </c>
      <c r="D1478" s="9" t="s">
        <v>1847</v>
      </c>
      <c r="E1478" s="9" t="s">
        <v>17</v>
      </c>
      <c r="F1478" s="9">
        <v>1</v>
      </c>
      <c r="G1478" s="2"/>
      <c r="H1478" s="6"/>
      <c r="I1478" s="11" t="s">
        <v>12</v>
      </c>
      <c r="J1478" s="12">
        <v>17179</v>
      </c>
      <c r="K1478" s="11"/>
      <c r="L1478" s="11" t="s">
        <v>2701</v>
      </c>
      <c r="M1478" s="11"/>
      <c r="N1478" s="11"/>
      <c r="O1478" s="12">
        <f t="shared" si="94"/>
        <v>17179</v>
      </c>
      <c r="P1478" s="12">
        <f t="shared" si="95"/>
        <v>17179</v>
      </c>
      <c r="Q1478" s="51">
        <v>0.2</v>
      </c>
      <c r="R1478" s="52">
        <v>0.14699999999999999</v>
      </c>
      <c r="S1478" s="53">
        <f t="shared" si="97"/>
        <v>11723</v>
      </c>
      <c r="T1478" s="12">
        <f t="shared" si="96"/>
        <v>9769.1666666666679</v>
      </c>
    </row>
    <row r="1479" spans="3:20" ht="24" x14ac:dyDescent="0.25">
      <c r="C1479" s="11">
        <v>1473</v>
      </c>
      <c r="D1479" s="9" t="s">
        <v>1848</v>
      </c>
      <c r="E1479" s="9" t="s">
        <v>17</v>
      </c>
      <c r="F1479" s="9">
        <v>1</v>
      </c>
      <c r="G1479" s="2"/>
      <c r="H1479" s="6"/>
      <c r="I1479" s="11" t="s">
        <v>12</v>
      </c>
      <c r="J1479" s="12">
        <v>247</v>
      </c>
      <c r="K1479" s="11"/>
      <c r="L1479" s="11" t="s">
        <v>2702</v>
      </c>
      <c r="M1479" s="11"/>
      <c r="N1479" s="11"/>
      <c r="O1479" s="12">
        <f t="shared" si="94"/>
        <v>247</v>
      </c>
      <c r="P1479" s="12">
        <f t="shared" si="95"/>
        <v>247</v>
      </c>
      <c r="Q1479" s="51">
        <v>0.2</v>
      </c>
      <c r="R1479" s="52">
        <v>0.14699999999999999</v>
      </c>
      <c r="S1479" s="53">
        <f t="shared" si="97"/>
        <v>169</v>
      </c>
      <c r="T1479" s="12">
        <f t="shared" si="96"/>
        <v>140.83333333333334</v>
      </c>
    </row>
    <row r="1480" spans="3:20" x14ac:dyDescent="0.25">
      <c r="C1480" s="11">
        <v>1474</v>
      </c>
      <c r="D1480" s="9" t="s">
        <v>1849</v>
      </c>
      <c r="E1480" s="9" t="s">
        <v>17</v>
      </c>
      <c r="F1480" s="9">
        <v>2</v>
      </c>
      <c r="G1480" s="2"/>
      <c r="H1480" s="6"/>
      <c r="I1480" s="11" t="s">
        <v>12</v>
      </c>
      <c r="J1480" s="12">
        <v>3469</v>
      </c>
      <c r="K1480" s="11"/>
      <c r="L1480" s="11" t="s">
        <v>2703</v>
      </c>
      <c r="M1480" s="11"/>
      <c r="N1480" s="11"/>
      <c r="O1480" s="12">
        <f t="shared" ref="O1480:O1543" si="98">J1480</f>
        <v>3469</v>
      </c>
      <c r="P1480" s="12">
        <f t="shared" ref="P1480:P1543" si="99">O1480*F1480</f>
        <v>6938</v>
      </c>
      <c r="Q1480" s="51">
        <v>0.2</v>
      </c>
      <c r="R1480" s="52">
        <v>0.14699999999999999</v>
      </c>
      <c r="S1480" s="53">
        <f t="shared" si="97"/>
        <v>4734</v>
      </c>
      <c r="T1480" s="12">
        <f t="shared" ref="T1480:T1543" si="100">S1480/1.2</f>
        <v>3945</v>
      </c>
    </row>
    <row r="1481" spans="3:20" ht="24" x14ac:dyDescent="0.25">
      <c r="C1481" s="11">
        <v>1475</v>
      </c>
      <c r="D1481" s="9" t="s">
        <v>1850</v>
      </c>
      <c r="E1481" s="9" t="s">
        <v>17</v>
      </c>
      <c r="F1481" s="9">
        <v>1</v>
      </c>
      <c r="G1481" s="2"/>
      <c r="H1481" s="6"/>
      <c r="I1481" s="11" t="s">
        <v>12</v>
      </c>
      <c r="J1481" s="12">
        <v>3680</v>
      </c>
      <c r="K1481" s="11"/>
      <c r="L1481" s="11" t="s">
        <v>2704</v>
      </c>
      <c r="M1481" s="11"/>
      <c r="N1481" s="11"/>
      <c r="O1481" s="12">
        <f t="shared" si="98"/>
        <v>3680</v>
      </c>
      <c r="P1481" s="12">
        <f t="shared" si="99"/>
        <v>3680</v>
      </c>
      <c r="Q1481" s="51">
        <v>0.2</v>
      </c>
      <c r="R1481" s="52">
        <v>0.14699999999999999</v>
      </c>
      <c r="S1481" s="53">
        <f t="shared" si="97"/>
        <v>2511</v>
      </c>
      <c r="T1481" s="12">
        <f t="shared" si="100"/>
        <v>2092.5</v>
      </c>
    </row>
    <row r="1482" spans="3:20" x14ac:dyDescent="0.25">
      <c r="C1482" s="11">
        <v>1476</v>
      </c>
      <c r="D1482" s="9" t="s">
        <v>1851</v>
      </c>
      <c r="E1482" s="9" t="s">
        <v>17</v>
      </c>
      <c r="F1482" s="9">
        <v>1</v>
      </c>
      <c r="G1482" s="2"/>
      <c r="H1482" s="6"/>
      <c r="I1482" s="11" t="s">
        <v>12</v>
      </c>
      <c r="J1482" s="12">
        <v>2849</v>
      </c>
      <c r="K1482" s="11"/>
      <c r="L1482" s="11" t="s">
        <v>2705</v>
      </c>
      <c r="M1482" s="11"/>
      <c r="N1482" s="11"/>
      <c r="O1482" s="12">
        <f t="shared" si="98"/>
        <v>2849</v>
      </c>
      <c r="P1482" s="12">
        <f t="shared" si="99"/>
        <v>2849</v>
      </c>
      <c r="Q1482" s="51">
        <v>0.2</v>
      </c>
      <c r="R1482" s="52">
        <v>0.14699999999999999</v>
      </c>
      <c r="S1482" s="53">
        <f t="shared" si="97"/>
        <v>1944</v>
      </c>
      <c r="T1482" s="12">
        <f t="shared" si="100"/>
        <v>1620</v>
      </c>
    </row>
    <row r="1483" spans="3:20" x14ac:dyDescent="0.25">
      <c r="C1483" s="11">
        <v>1477</v>
      </c>
      <c r="D1483" s="9" t="s">
        <v>1852</v>
      </c>
      <c r="E1483" s="9" t="s">
        <v>17</v>
      </c>
      <c r="F1483" s="9">
        <v>1</v>
      </c>
      <c r="G1483" s="2"/>
      <c r="H1483" s="6"/>
      <c r="I1483" s="11" t="s">
        <v>12</v>
      </c>
      <c r="J1483" s="12">
        <v>668.8</v>
      </c>
      <c r="K1483" s="11"/>
      <c r="L1483" s="11" t="s">
        <v>2706</v>
      </c>
      <c r="M1483" s="11"/>
      <c r="N1483" s="11"/>
      <c r="O1483" s="12">
        <f t="shared" si="98"/>
        <v>668.8</v>
      </c>
      <c r="P1483" s="12">
        <f t="shared" si="99"/>
        <v>668.8</v>
      </c>
      <c r="Q1483" s="51">
        <v>0.2</v>
      </c>
      <c r="R1483" s="52">
        <v>0.14699999999999999</v>
      </c>
      <c r="S1483" s="53">
        <f t="shared" si="97"/>
        <v>456</v>
      </c>
      <c r="T1483" s="12">
        <f t="shared" si="100"/>
        <v>380</v>
      </c>
    </row>
    <row r="1484" spans="3:20" x14ac:dyDescent="0.25">
      <c r="C1484" s="11">
        <v>1478</v>
      </c>
      <c r="D1484" s="9" t="s">
        <v>1853</v>
      </c>
      <c r="E1484" s="9" t="s">
        <v>17</v>
      </c>
      <c r="F1484" s="9">
        <v>2</v>
      </c>
      <c r="G1484" s="2"/>
      <c r="H1484" s="6"/>
      <c r="I1484" s="11" t="s">
        <v>12</v>
      </c>
      <c r="J1484" s="12">
        <v>2560</v>
      </c>
      <c r="K1484" s="11"/>
      <c r="L1484" s="11" t="s">
        <v>2707</v>
      </c>
      <c r="M1484" s="11"/>
      <c r="N1484" s="11"/>
      <c r="O1484" s="12">
        <f t="shared" si="98"/>
        <v>2560</v>
      </c>
      <c r="P1484" s="12">
        <f t="shared" si="99"/>
        <v>5120</v>
      </c>
      <c r="Q1484" s="51">
        <v>0.2</v>
      </c>
      <c r="R1484" s="52">
        <v>0.14699999999999999</v>
      </c>
      <c r="S1484" s="53">
        <f t="shared" si="97"/>
        <v>3494</v>
      </c>
      <c r="T1484" s="12">
        <f t="shared" si="100"/>
        <v>2911.666666666667</v>
      </c>
    </row>
    <row r="1485" spans="3:20" ht="24" x14ac:dyDescent="0.25">
      <c r="C1485" s="11">
        <v>1479</v>
      </c>
      <c r="D1485" s="9" t="s">
        <v>1854</v>
      </c>
      <c r="E1485" s="9" t="s">
        <v>17</v>
      </c>
      <c r="F1485" s="9">
        <v>5</v>
      </c>
      <c r="G1485" s="2"/>
      <c r="H1485" s="6"/>
      <c r="I1485" s="11" t="s">
        <v>12</v>
      </c>
      <c r="J1485" s="12">
        <v>5803.2</v>
      </c>
      <c r="K1485" s="11"/>
      <c r="L1485" s="11" t="s">
        <v>2708</v>
      </c>
      <c r="M1485" s="11"/>
      <c r="N1485" s="11"/>
      <c r="O1485" s="12">
        <f t="shared" si="98"/>
        <v>5803.2</v>
      </c>
      <c r="P1485" s="12">
        <f t="shared" si="99"/>
        <v>29016</v>
      </c>
      <c r="Q1485" s="51">
        <v>0.2</v>
      </c>
      <c r="R1485" s="52">
        <v>0.14699999999999999</v>
      </c>
      <c r="S1485" s="53">
        <f t="shared" si="97"/>
        <v>19801</v>
      </c>
      <c r="T1485" s="12">
        <f t="shared" si="100"/>
        <v>16500.833333333336</v>
      </c>
    </row>
    <row r="1486" spans="3:20" ht="24" x14ac:dyDescent="0.25">
      <c r="C1486" s="11">
        <v>1480</v>
      </c>
      <c r="D1486" s="9" t="s">
        <v>1855</v>
      </c>
      <c r="E1486" s="9" t="s">
        <v>17</v>
      </c>
      <c r="F1486" s="9">
        <v>2</v>
      </c>
      <c r="G1486" s="2"/>
      <c r="H1486" s="6"/>
      <c r="I1486" s="11" t="s">
        <v>12</v>
      </c>
      <c r="J1486" s="12">
        <v>5803.2</v>
      </c>
      <c r="K1486" s="11"/>
      <c r="L1486" s="11" t="s">
        <v>2708</v>
      </c>
      <c r="M1486" s="11"/>
      <c r="N1486" s="11"/>
      <c r="O1486" s="12">
        <f t="shared" si="98"/>
        <v>5803.2</v>
      </c>
      <c r="P1486" s="12">
        <f t="shared" si="99"/>
        <v>11606.4</v>
      </c>
      <c r="Q1486" s="51">
        <v>0.2</v>
      </c>
      <c r="R1486" s="52">
        <v>0.14699999999999999</v>
      </c>
      <c r="S1486" s="53">
        <f t="shared" ref="S1486:S1549" si="101">ROUND(P1486*(1-Q1486)*(1-R1486),0)</f>
        <v>7920</v>
      </c>
      <c r="T1486" s="12">
        <f t="shared" si="100"/>
        <v>6600</v>
      </c>
    </row>
    <row r="1487" spans="3:20" x14ac:dyDescent="0.25">
      <c r="C1487" s="11">
        <v>1481</v>
      </c>
      <c r="D1487" s="9" t="s">
        <v>1856</v>
      </c>
      <c r="E1487" s="9" t="s">
        <v>17</v>
      </c>
      <c r="F1487" s="9">
        <v>4</v>
      </c>
      <c r="G1487" s="2"/>
      <c r="H1487" s="6"/>
      <c r="I1487" s="11" t="s">
        <v>12</v>
      </c>
      <c r="J1487" s="12">
        <v>4658.5</v>
      </c>
      <c r="K1487" s="11"/>
      <c r="L1487" s="11" t="s">
        <v>2709</v>
      </c>
      <c r="M1487" s="11"/>
      <c r="N1487" s="11"/>
      <c r="O1487" s="12">
        <f t="shared" si="98"/>
        <v>4658.5</v>
      </c>
      <c r="P1487" s="12">
        <f t="shared" si="99"/>
        <v>18634</v>
      </c>
      <c r="Q1487" s="51">
        <v>0.2</v>
      </c>
      <c r="R1487" s="52">
        <v>0.14699999999999999</v>
      </c>
      <c r="S1487" s="53">
        <f t="shared" si="101"/>
        <v>12716</v>
      </c>
      <c r="T1487" s="12">
        <f t="shared" si="100"/>
        <v>10596.666666666668</v>
      </c>
    </row>
    <row r="1488" spans="3:20" ht="24" x14ac:dyDescent="0.25">
      <c r="C1488" s="11">
        <v>1482</v>
      </c>
      <c r="D1488" s="9" t="s">
        <v>1857</v>
      </c>
      <c r="E1488" s="9" t="s">
        <v>17</v>
      </c>
      <c r="F1488" s="9">
        <v>15</v>
      </c>
      <c r="G1488" s="2"/>
      <c r="H1488" s="6"/>
      <c r="I1488" s="11" t="s">
        <v>12</v>
      </c>
      <c r="J1488" s="12">
        <v>1726.88</v>
      </c>
      <c r="K1488" s="11"/>
      <c r="L1488" s="11" t="s">
        <v>2710</v>
      </c>
      <c r="M1488" s="11"/>
      <c r="N1488" s="11"/>
      <c r="O1488" s="12">
        <f t="shared" si="98"/>
        <v>1726.88</v>
      </c>
      <c r="P1488" s="12">
        <f t="shared" si="99"/>
        <v>25903.200000000001</v>
      </c>
      <c r="Q1488" s="51">
        <v>0.2</v>
      </c>
      <c r="R1488" s="52">
        <v>0.14699999999999999</v>
      </c>
      <c r="S1488" s="53">
        <f t="shared" si="101"/>
        <v>17676</v>
      </c>
      <c r="T1488" s="12">
        <f t="shared" si="100"/>
        <v>14730</v>
      </c>
    </row>
    <row r="1489" spans="3:20" ht="24" x14ac:dyDescent="0.25">
      <c r="C1489" s="11">
        <v>1483</v>
      </c>
      <c r="D1489" s="9" t="s">
        <v>1858</v>
      </c>
      <c r="E1489" s="9" t="s">
        <v>17</v>
      </c>
      <c r="F1489" s="9">
        <v>4</v>
      </c>
      <c r="G1489" s="2"/>
      <c r="H1489" s="6"/>
      <c r="I1489" s="11" t="s">
        <v>12</v>
      </c>
      <c r="J1489" s="12">
        <v>2510.5100000000002</v>
      </c>
      <c r="K1489" s="11"/>
      <c r="L1489" s="11" t="s">
        <v>2711</v>
      </c>
      <c r="M1489" s="11"/>
      <c r="N1489" s="11"/>
      <c r="O1489" s="12">
        <f t="shared" si="98"/>
        <v>2510.5100000000002</v>
      </c>
      <c r="P1489" s="12">
        <f t="shared" si="99"/>
        <v>10042.040000000001</v>
      </c>
      <c r="Q1489" s="51">
        <v>0.2</v>
      </c>
      <c r="R1489" s="52">
        <v>0.14699999999999999</v>
      </c>
      <c r="S1489" s="53">
        <f t="shared" si="101"/>
        <v>6853</v>
      </c>
      <c r="T1489" s="12">
        <f t="shared" si="100"/>
        <v>5710.8333333333339</v>
      </c>
    </row>
    <row r="1490" spans="3:20" ht="48" x14ac:dyDescent="0.25">
      <c r="C1490" s="11">
        <v>1484</v>
      </c>
      <c r="D1490" s="9" t="s">
        <v>1859</v>
      </c>
      <c r="E1490" s="9" t="s">
        <v>17</v>
      </c>
      <c r="F1490" s="9">
        <v>2</v>
      </c>
      <c r="G1490" s="2"/>
      <c r="H1490" s="6"/>
      <c r="I1490" s="11" t="s">
        <v>12</v>
      </c>
      <c r="J1490" s="12">
        <v>13267</v>
      </c>
      <c r="K1490" s="11"/>
      <c r="L1490" s="11" t="s">
        <v>2712</v>
      </c>
      <c r="M1490" s="11"/>
      <c r="N1490" s="11"/>
      <c r="O1490" s="12">
        <f t="shared" si="98"/>
        <v>13267</v>
      </c>
      <c r="P1490" s="12">
        <f t="shared" si="99"/>
        <v>26534</v>
      </c>
      <c r="Q1490" s="51">
        <v>0.2</v>
      </c>
      <c r="R1490" s="52">
        <v>0.14699999999999999</v>
      </c>
      <c r="S1490" s="53">
        <f t="shared" si="101"/>
        <v>18107</v>
      </c>
      <c r="T1490" s="12">
        <f t="shared" si="100"/>
        <v>15089.166666666668</v>
      </c>
    </row>
    <row r="1491" spans="3:20" ht="36" x14ac:dyDescent="0.25">
      <c r="C1491" s="11">
        <v>1485</v>
      </c>
      <c r="D1491" s="9" t="s">
        <v>1860</v>
      </c>
      <c r="E1491" s="9" t="s">
        <v>17</v>
      </c>
      <c r="F1491" s="9">
        <v>1</v>
      </c>
      <c r="G1491" s="2"/>
      <c r="H1491" s="6"/>
      <c r="I1491" s="11" t="s">
        <v>12</v>
      </c>
      <c r="J1491" s="12">
        <v>6803</v>
      </c>
      <c r="K1491" s="11"/>
      <c r="L1491" s="11" t="s">
        <v>2713</v>
      </c>
      <c r="M1491" s="11"/>
      <c r="N1491" s="11"/>
      <c r="O1491" s="12">
        <f t="shared" si="98"/>
        <v>6803</v>
      </c>
      <c r="P1491" s="12">
        <f t="shared" si="99"/>
        <v>6803</v>
      </c>
      <c r="Q1491" s="51">
        <v>0.2</v>
      </c>
      <c r="R1491" s="52">
        <v>0.14699999999999999</v>
      </c>
      <c r="S1491" s="53">
        <f t="shared" si="101"/>
        <v>4642</v>
      </c>
      <c r="T1491" s="12">
        <f t="shared" si="100"/>
        <v>3868.3333333333335</v>
      </c>
    </row>
    <row r="1492" spans="3:20" ht="36" x14ac:dyDescent="0.25">
      <c r="C1492" s="11">
        <v>1486</v>
      </c>
      <c r="D1492" s="9" t="s">
        <v>1861</v>
      </c>
      <c r="E1492" s="9" t="s">
        <v>17</v>
      </c>
      <c r="F1492" s="9">
        <v>1</v>
      </c>
      <c r="G1492" s="2"/>
      <c r="H1492" s="6"/>
      <c r="I1492" s="11" t="s">
        <v>12</v>
      </c>
      <c r="J1492" s="12">
        <v>3259</v>
      </c>
      <c r="K1492" s="11"/>
      <c r="L1492" s="11" t="s">
        <v>2714</v>
      </c>
      <c r="M1492" s="11"/>
      <c r="N1492" s="11"/>
      <c r="O1492" s="12">
        <f t="shared" si="98"/>
        <v>3259</v>
      </c>
      <c r="P1492" s="12">
        <f t="shared" si="99"/>
        <v>3259</v>
      </c>
      <c r="Q1492" s="51">
        <v>0.2</v>
      </c>
      <c r="R1492" s="52">
        <v>0.14699999999999999</v>
      </c>
      <c r="S1492" s="53">
        <f t="shared" si="101"/>
        <v>2224</v>
      </c>
      <c r="T1492" s="12">
        <f t="shared" si="100"/>
        <v>1853.3333333333335</v>
      </c>
    </row>
    <row r="1493" spans="3:20" x14ac:dyDescent="0.25">
      <c r="C1493" s="11">
        <v>1487</v>
      </c>
      <c r="D1493" s="9" t="s">
        <v>1862</v>
      </c>
      <c r="E1493" s="9" t="s">
        <v>17</v>
      </c>
      <c r="F1493" s="9">
        <v>1</v>
      </c>
      <c r="G1493" s="2"/>
      <c r="H1493" s="6"/>
      <c r="I1493" s="11" t="s">
        <v>12</v>
      </c>
      <c r="J1493" s="12">
        <v>59829</v>
      </c>
      <c r="K1493" s="11"/>
      <c r="L1493" s="11" t="s">
        <v>2715</v>
      </c>
      <c r="M1493" s="11"/>
      <c r="N1493" s="11"/>
      <c r="O1493" s="12">
        <f t="shared" si="98"/>
        <v>59829</v>
      </c>
      <c r="P1493" s="12">
        <f t="shared" si="99"/>
        <v>59829</v>
      </c>
      <c r="Q1493" s="51">
        <v>0.2</v>
      </c>
      <c r="R1493" s="52">
        <v>0.14699999999999999</v>
      </c>
      <c r="S1493" s="53">
        <f t="shared" si="101"/>
        <v>40827</v>
      </c>
      <c r="T1493" s="12">
        <f t="shared" si="100"/>
        <v>34022.5</v>
      </c>
    </row>
    <row r="1494" spans="3:20" ht="24" x14ac:dyDescent="0.25">
      <c r="C1494" s="11">
        <v>1488</v>
      </c>
      <c r="D1494" s="9" t="s">
        <v>1863</v>
      </c>
      <c r="E1494" s="9" t="s">
        <v>17</v>
      </c>
      <c r="F1494" s="9">
        <v>37</v>
      </c>
      <c r="G1494" s="2"/>
      <c r="H1494" s="6"/>
      <c r="I1494" s="11" t="s">
        <v>12</v>
      </c>
      <c r="J1494" s="12">
        <v>622.5</v>
      </c>
      <c r="K1494" s="11"/>
      <c r="L1494" s="11" t="s">
        <v>2716</v>
      </c>
      <c r="M1494" s="11"/>
      <c r="N1494" s="11"/>
      <c r="O1494" s="12">
        <f t="shared" si="98"/>
        <v>622.5</v>
      </c>
      <c r="P1494" s="12">
        <f t="shared" si="99"/>
        <v>23032.5</v>
      </c>
      <c r="Q1494" s="51">
        <v>0.2</v>
      </c>
      <c r="R1494" s="52">
        <v>0.14699999999999999</v>
      </c>
      <c r="S1494" s="53">
        <f t="shared" si="101"/>
        <v>15717</v>
      </c>
      <c r="T1494" s="12">
        <f t="shared" si="100"/>
        <v>13097.5</v>
      </c>
    </row>
    <row r="1495" spans="3:20" ht="24" x14ac:dyDescent="0.25">
      <c r="C1495" s="11">
        <v>1489</v>
      </c>
      <c r="D1495" s="9" t="s">
        <v>1864</v>
      </c>
      <c r="E1495" s="9" t="s">
        <v>17</v>
      </c>
      <c r="F1495" s="9">
        <v>10</v>
      </c>
      <c r="G1495" s="2"/>
      <c r="H1495" s="6"/>
      <c r="I1495" s="11" t="s">
        <v>12</v>
      </c>
      <c r="J1495" s="12">
        <v>933.76</v>
      </c>
      <c r="K1495" s="11"/>
      <c r="L1495" s="11" t="s">
        <v>2717</v>
      </c>
      <c r="M1495" s="11"/>
      <c r="N1495" s="11"/>
      <c r="O1495" s="12">
        <f t="shared" si="98"/>
        <v>933.76</v>
      </c>
      <c r="P1495" s="12">
        <f t="shared" si="99"/>
        <v>9337.6</v>
      </c>
      <c r="Q1495" s="51">
        <v>0.2</v>
      </c>
      <c r="R1495" s="52">
        <v>0.14699999999999999</v>
      </c>
      <c r="S1495" s="53">
        <f t="shared" si="101"/>
        <v>6372</v>
      </c>
      <c r="T1495" s="12">
        <f t="shared" si="100"/>
        <v>5310</v>
      </c>
    </row>
    <row r="1496" spans="3:20" ht="24" x14ac:dyDescent="0.25">
      <c r="C1496" s="11">
        <v>1490</v>
      </c>
      <c r="D1496" s="9" t="s">
        <v>1865</v>
      </c>
      <c r="E1496" s="9" t="s">
        <v>17</v>
      </c>
      <c r="F1496" s="9">
        <v>14</v>
      </c>
      <c r="G1496" s="2"/>
      <c r="H1496" s="6"/>
      <c r="I1496" s="11" t="s">
        <v>12</v>
      </c>
      <c r="J1496" s="12">
        <v>1348.76</v>
      </c>
      <c r="K1496" s="11"/>
      <c r="L1496" s="11" t="s">
        <v>2718</v>
      </c>
      <c r="M1496" s="11"/>
      <c r="N1496" s="11"/>
      <c r="O1496" s="12">
        <f t="shared" si="98"/>
        <v>1348.76</v>
      </c>
      <c r="P1496" s="12">
        <f t="shared" si="99"/>
        <v>18882.64</v>
      </c>
      <c r="Q1496" s="51">
        <v>0.2</v>
      </c>
      <c r="R1496" s="52">
        <v>0.14699999999999999</v>
      </c>
      <c r="S1496" s="53">
        <f t="shared" si="101"/>
        <v>12886</v>
      </c>
      <c r="T1496" s="12">
        <f t="shared" si="100"/>
        <v>10738.333333333334</v>
      </c>
    </row>
    <row r="1497" spans="3:20" x14ac:dyDescent="0.25">
      <c r="C1497" s="11">
        <v>1491</v>
      </c>
      <c r="D1497" s="9" t="s">
        <v>1866</v>
      </c>
      <c r="E1497" s="9" t="s">
        <v>17</v>
      </c>
      <c r="F1497" s="9">
        <v>2</v>
      </c>
      <c r="G1497" s="2"/>
      <c r="H1497" s="6"/>
      <c r="I1497" s="11" t="s">
        <v>12</v>
      </c>
      <c r="J1497" s="12">
        <v>133187</v>
      </c>
      <c r="K1497" s="11"/>
      <c r="L1497" s="11" t="s">
        <v>2719</v>
      </c>
      <c r="M1497" s="11"/>
      <c r="N1497" s="11"/>
      <c r="O1497" s="12">
        <f t="shared" si="98"/>
        <v>133187</v>
      </c>
      <c r="P1497" s="12">
        <f t="shared" si="99"/>
        <v>266374</v>
      </c>
      <c r="Q1497" s="51">
        <v>0.2</v>
      </c>
      <c r="R1497" s="52">
        <v>0.14699999999999999</v>
      </c>
      <c r="S1497" s="53">
        <f t="shared" si="101"/>
        <v>181774</v>
      </c>
      <c r="T1497" s="12">
        <f t="shared" si="100"/>
        <v>151478.33333333334</v>
      </c>
    </row>
    <row r="1498" spans="3:20" ht="24" x14ac:dyDescent="0.25">
      <c r="C1498" s="11">
        <v>1492</v>
      </c>
      <c r="D1498" s="9" t="s">
        <v>1867</v>
      </c>
      <c r="E1498" s="9" t="s">
        <v>17</v>
      </c>
      <c r="F1498" s="9">
        <v>6</v>
      </c>
      <c r="G1498" s="2"/>
      <c r="H1498" s="6"/>
      <c r="I1498" s="11" t="s">
        <v>12</v>
      </c>
      <c r="J1498" s="12">
        <v>10143.629999999999</v>
      </c>
      <c r="K1498" s="11"/>
      <c r="L1498" s="11" t="s">
        <v>2720</v>
      </c>
      <c r="M1498" s="11"/>
      <c r="N1498" s="11"/>
      <c r="O1498" s="12">
        <f t="shared" si="98"/>
        <v>10143.629999999999</v>
      </c>
      <c r="P1498" s="12">
        <f t="shared" si="99"/>
        <v>60861.78</v>
      </c>
      <c r="Q1498" s="51">
        <v>0.2</v>
      </c>
      <c r="R1498" s="52">
        <v>0.14699999999999999</v>
      </c>
      <c r="S1498" s="53">
        <f t="shared" si="101"/>
        <v>41532</v>
      </c>
      <c r="T1498" s="12">
        <f t="shared" si="100"/>
        <v>34610</v>
      </c>
    </row>
    <row r="1499" spans="3:20" ht="24" x14ac:dyDescent="0.25">
      <c r="C1499" s="11">
        <v>1493</v>
      </c>
      <c r="D1499" s="9" t="s">
        <v>1868</v>
      </c>
      <c r="E1499" s="9" t="s">
        <v>17</v>
      </c>
      <c r="F1499" s="9">
        <v>5</v>
      </c>
      <c r="G1499" s="2"/>
      <c r="H1499" s="6"/>
      <c r="I1499" s="11" t="s">
        <v>12</v>
      </c>
      <c r="J1499" s="12">
        <v>27826</v>
      </c>
      <c r="K1499" s="11"/>
      <c r="L1499" s="11" t="s">
        <v>2721</v>
      </c>
      <c r="M1499" s="11"/>
      <c r="N1499" s="11"/>
      <c r="O1499" s="12">
        <f t="shared" si="98"/>
        <v>27826</v>
      </c>
      <c r="P1499" s="12">
        <f t="shared" si="99"/>
        <v>139130</v>
      </c>
      <c r="Q1499" s="51">
        <v>0.2</v>
      </c>
      <c r="R1499" s="52">
        <v>0.14699999999999999</v>
      </c>
      <c r="S1499" s="53">
        <f t="shared" si="101"/>
        <v>94942</v>
      </c>
      <c r="T1499" s="12">
        <f t="shared" si="100"/>
        <v>79118.333333333343</v>
      </c>
    </row>
    <row r="1500" spans="3:20" ht="36" x14ac:dyDescent="0.25">
      <c r="C1500" s="11">
        <v>1494</v>
      </c>
      <c r="D1500" s="9" t="s">
        <v>1869</v>
      </c>
      <c r="E1500" s="9" t="s">
        <v>17</v>
      </c>
      <c r="F1500" s="9">
        <v>1</v>
      </c>
      <c r="G1500" s="2"/>
      <c r="H1500" s="6"/>
      <c r="I1500" s="11" t="s">
        <v>12</v>
      </c>
      <c r="J1500" s="12">
        <v>3621</v>
      </c>
      <c r="K1500" s="11"/>
      <c r="L1500" s="11" t="s">
        <v>2722</v>
      </c>
      <c r="M1500" s="11"/>
      <c r="N1500" s="11"/>
      <c r="O1500" s="12">
        <f t="shared" si="98"/>
        <v>3621</v>
      </c>
      <c r="P1500" s="12">
        <f t="shared" si="99"/>
        <v>3621</v>
      </c>
      <c r="Q1500" s="51">
        <v>0.2</v>
      </c>
      <c r="R1500" s="52">
        <v>0.14699999999999999</v>
      </c>
      <c r="S1500" s="53">
        <f t="shared" si="101"/>
        <v>2471</v>
      </c>
      <c r="T1500" s="12">
        <f t="shared" si="100"/>
        <v>2059.166666666667</v>
      </c>
    </row>
    <row r="1501" spans="3:20" x14ac:dyDescent="0.25">
      <c r="C1501" s="11">
        <v>1495</v>
      </c>
      <c r="D1501" s="9" t="s">
        <v>1870</v>
      </c>
      <c r="E1501" s="9" t="s">
        <v>17</v>
      </c>
      <c r="F1501" s="9">
        <v>1</v>
      </c>
      <c r="G1501" s="2"/>
      <c r="H1501" s="6"/>
      <c r="I1501" s="11" t="s">
        <v>12</v>
      </c>
      <c r="J1501" s="12">
        <v>1540</v>
      </c>
      <c r="K1501" s="11"/>
      <c r="L1501" s="11" t="s">
        <v>2723</v>
      </c>
      <c r="M1501" s="11"/>
      <c r="N1501" s="11"/>
      <c r="O1501" s="12">
        <f t="shared" si="98"/>
        <v>1540</v>
      </c>
      <c r="P1501" s="12">
        <f t="shared" si="99"/>
        <v>1540</v>
      </c>
      <c r="Q1501" s="51">
        <v>0.2</v>
      </c>
      <c r="R1501" s="52">
        <v>0.14699999999999999</v>
      </c>
      <c r="S1501" s="53">
        <f t="shared" si="101"/>
        <v>1051</v>
      </c>
      <c r="T1501" s="12">
        <f t="shared" si="100"/>
        <v>875.83333333333337</v>
      </c>
    </row>
    <row r="1502" spans="3:20" ht="24" x14ac:dyDescent="0.25">
      <c r="C1502" s="11">
        <v>1496</v>
      </c>
      <c r="D1502" s="9" t="s">
        <v>1871</v>
      </c>
      <c r="E1502" s="9" t="s">
        <v>1872</v>
      </c>
      <c r="F1502" s="9">
        <v>4</v>
      </c>
      <c r="G1502" s="2"/>
      <c r="H1502" s="6"/>
      <c r="I1502" s="11" t="s">
        <v>12</v>
      </c>
      <c r="J1502" s="12">
        <v>1540</v>
      </c>
      <c r="K1502" s="11"/>
      <c r="L1502" s="11" t="s">
        <v>2723</v>
      </c>
      <c r="M1502" s="11"/>
      <c r="N1502" s="11"/>
      <c r="O1502" s="12">
        <f t="shared" si="98"/>
        <v>1540</v>
      </c>
      <c r="P1502" s="12">
        <f t="shared" si="99"/>
        <v>6160</v>
      </c>
      <c r="Q1502" s="51">
        <v>0.2</v>
      </c>
      <c r="R1502" s="52">
        <v>0.14699999999999999</v>
      </c>
      <c r="S1502" s="53">
        <f t="shared" si="101"/>
        <v>4204</v>
      </c>
      <c r="T1502" s="12">
        <f t="shared" si="100"/>
        <v>3503.3333333333335</v>
      </c>
    </row>
    <row r="1503" spans="3:20" ht="24" x14ac:dyDescent="0.25">
      <c r="C1503" s="11">
        <v>1497</v>
      </c>
      <c r="D1503" s="9" t="s">
        <v>1873</v>
      </c>
      <c r="E1503" s="9" t="s">
        <v>1874</v>
      </c>
      <c r="F1503" s="9">
        <v>1</v>
      </c>
      <c r="G1503" s="2"/>
      <c r="H1503" s="6"/>
      <c r="I1503" s="11" t="s">
        <v>12</v>
      </c>
      <c r="J1503" s="12">
        <v>1695</v>
      </c>
      <c r="K1503" s="11"/>
      <c r="L1503" s="11" t="s">
        <v>2724</v>
      </c>
      <c r="M1503" s="11"/>
      <c r="N1503" s="11"/>
      <c r="O1503" s="12">
        <f t="shared" si="98"/>
        <v>1695</v>
      </c>
      <c r="P1503" s="12">
        <f t="shared" si="99"/>
        <v>1695</v>
      </c>
      <c r="Q1503" s="51">
        <v>0.2</v>
      </c>
      <c r="R1503" s="52">
        <v>0.14699999999999999</v>
      </c>
      <c r="S1503" s="53">
        <f t="shared" si="101"/>
        <v>1157</v>
      </c>
      <c r="T1503" s="12">
        <f t="shared" si="100"/>
        <v>964.16666666666674</v>
      </c>
    </row>
    <row r="1504" spans="3:20" ht="24" x14ac:dyDescent="0.25">
      <c r="C1504" s="11">
        <v>1498</v>
      </c>
      <c r="D1504" s="9" t="s">
        <v>1875</v>
      </c>
      <c r="E1504" s="9" t="s">
        <v>17</v>
      </c>
      <c r="F1504" s="9">
        <v>1</v>
      </c>
      <c r="G1504" s="2"/>
      <c r="H1504" s="6"/>
      <c r="I1504" s="11" t="s">
        <v>12</v>
      </c>
      <c r="J1504" s="12">
        <v>2097</v>
      </c>
      <c r="K1504" s="11"/>
      <c r="L1504" s="11" t="s">
        <v>2725</v>
      </c>
      <c r="M1504" s="11"/>
      <c r="N1504" s="11"/>
      <c r="O1504" s="12">
        <f t="shared" si="98"/>
        <v>2097</v>
      </c>
      <c r="P1504" s="12">
        <f t="shared" si="99"/>
        <v>2097</v>
      </c>
      <c r="Q1504" s="51">
        <v>0.2</v>
      </c>
      <c r="R1504" s="52">
        <v>0.14699999999999999</v>
      </c>
      <c r="S1504" s="53">
        <f t="shared" si="101"/>
        <v>1431</v>
      </c>
      <c r="T1504" s="12">
        <f t="shared" si="100"/>
        <v>1192.5</v>
      </c>
    </row>
    <row r="1505" spans="3:20" ht="24" x14ac:dyDescent="0.25">
      <c r="C1505" s="11">
        <v>1499</v>
      </c>
      <c r="D1505" s="9" t="s">
        <v>1876</v>
      </c>
      <c r="E1505" s="9" t="s">
        <v>17</v>
      </c>
      <c r="F1505" s="9">
        <v>2</v>
      </c>
      <c r="G1505" s="2"/>
      <c r="H1505" s="6"/>
      <c r="I1505" s="11" t="s">
        <v>12</v>
      </c>
      <c r="J1505" s="12">
        <v>2112.56</v>
      </c>
      <c r="K1505" s="11"/>
      <c r="L1505" s="11" t="s">
        <v>2726</v>
      </c>
      <c r="M1505" s="11"/>
      <c r="N1505" s="11"/>
      <c r="O1505" s="12">
        <f t="shared" si="98"/>
        <v>2112.56</v>
      </c>
      <c r="P1505" s="12">
        <f t="shared" si="99"/>
        <v>4225.12</v>
      </c>
      <c r="Q1505" s="51">
        <v>0.2</v>
      </c>
      <c r="R1505" s="52">
        <v>0.14699999999999999</v>
      </c>
      <c r="S1505" s="53">
        <f t="shared" si="101"/>
        <v>2883</v>
      </c>
      <c r="T1505" s="12">
        <f t="shared" si="100"/>
        <v>2402.5</v>
      </c>
    </row>
    <row r="1506" spans="3:20" ht="24" x14ac:dyDescent="0.25">
      <c r="C1506" s="11">
        <v>1500</v>
      </c>
      <c r="D1506" s="9" t="s">
        <v>1877</v>
      </c>
      <c r="E1506" s="9" t="s">
        <v>17</v>
      </c>
      <c r="F1506" s="9">
        <v>1</v>
      </c>
      <c r="G1506" s="2"/>
      <c r="H1506" s="6"/>
      <c r="I1506" s="11" t="s">
        <v>12</v>
      </c>
      <c r="J1506" s="12">
        <v>2112.56</v>
      </c>
      <c r="K1506" s="11"/>
      <c r="L1506" s="11" t="s">
        <v>2726</v>
      </c>
      <c r="M1506" s="11"/>
      <c r="N1506" s="11"/>
      <c r="O1506" s="12">
        <f t="shared" si="98"/>
        <v>2112.56</v>
      </c>
      <c r="P1506" s="12">
        <f t="shared" si="99"/>
        <v>2112.56</v>
      </c>
      <c r="Q1506" s="51">
        <v>0.2</v>
      </c>
      <c r="R1506" s="52">
        <v>0.14699999999999999</v>
      </c>
      <c r="S1506" s="53">
        <f t="shared" si="101"/>
        <v>1442</v>
      </c>
      <c r="T1506" s="12">
        <f t="shared" si="100"/>
        <v>1201.6666666666667</v>
      </c>
    </row>
    <row r="1507" spans="3:20" ht="24" x14ac:dyDescent="0.25">
      <c r="C1507" s="11">
        <v>1501</v>
      </c>
      <c r="D1507" s="9" t="s">
        <v>1878</v>
      </c>
      <c r="E1507" s="9" t="s">
        <v>17</v>
      </c>
      <c r="F1507" s="9">
        <v>1</v>
      </c>
      <c r="G1507" s="2"/>
      <c r="H1507" s="6"/>
      <c r="I1507" s="11" t="s">
        <v>12</v>
      </c>
      <c r="J1507" s="12">
        <v>2112.56</v>
      </c>
      <c r="K1507" s="11"/>
      <c r="L1507" s="11" t="s">
        <v>2726</v>
      </c>
      <c r="M1507" s="11"/>
      <c r="N1507" s="11"/>
      <c r="O1507" s="12">
        <f t="shared" si="98"/>
        <v>2112.56</v>
      </c>
      <c r="P1507" s="12">
        <f t="shared" si="99"/>
        <v>2112.56</v>
      </c>
      <c r="Q1507" s="51">
        <v>0.2</v>
      </c>
      <c r="R1507" s="52">
        <v>0.14699999999999999</v>
      </c>
      <c r="S1507" s="53">
        <f t="shared" si="101"/>
        <v>1442</v>
      </c>
      <c r="T1507" s="12">
        <f t="shared" si="100"/>
        <v>1201.6666666666667</v>
      </c>
    </row>
    <row r="1508" spans="3:20" ht="24" x14ac:dyDescent="0.25">
      <c r="C1508" s="11">
        <v>1502</v>
      </c>
      <c r="D1508" s="9" t="s">
        <v>1879</v>
      </c>
      <c r="E1508" s="9" t="s">
        <v>17</v>
      </c>
      <c r="F1508" s="9">
        <v>0</v>
      </c>
      <c r="G1508" s="2"/>
      <c r="H1508" s="6"/>
      <c r="I1508" s="11" t="s">
        <v>12</v>
      </c>
      <c r="J1508" s="12">
        <v>2612.09</v>
      </c>
      <c r="K1508" s="11"/>
      <c r="L1508" s="11" t="s">
        <v>2727</v>
      </c>
      <c r="M1508" s="11"/>
      <c r="N1508" s="11"/>
      <c r="O1508" s="12">
        <f t="shared" si="98"/>
        <v>2612.09</v>
      </c>
      <c r="P1508" s="12">
        <f t="shared" si="99"/>
        <v>0</v>
      </c>
      <c r="Q1508" s="51">
        <v>0.2</v>
      </c>
      <c r="R1508" s="52">
        <v>0.14699999999999999</v>
      </c>
      <c r="S1508" s="53">
        <f t="shared" si="101"/>
        <v>0</v>
      </c>
      <c r="T1508" s="12">
        <f t="shared" si="100"/>
        <v>0</v>
      </c>
    </row>
    <row r="1509" spans="3:20" ht="24" x14ac:dyDescent="0.25">
      <c r="C1509" s="11">
        <v>1503</v>
      </c>
      <c r="D1509" s="9" t="s">
        <v>1880</v>
      </c>
      <c r="E1509" s="9" t="s">
        <v>1881</v>
      </c>
      <c r="F1509" s="9">
        <v>1</v>
      </c>
      <c r="G1509" s="2"/>
      <c r="H1509" s="6"/>
      <c r="I1509" s="11" t="s">
        <v>12</v>
      </c>
      <c r="J1509" s="12">
        <v>2612.09</v>
      </c>
      <c r="K1509" s="11"/>
      <c r="L1509" s="11" t="s">
        <v>2727</v>
      </c>
      <c r="M1509" s="11"/>
      <c r="N1509" s="11"/>
      <c r="O1509" s="12">
        <f t="shared" si="98"/>
        <v>2612.09</v>
      </c>
      <c r="P1509" s="12">
        <f t="shared" si="99"/>
        <v>2612.09</v>
      </c>
      <c r="Q1509" s="51">
        <v>0.2</v>
      </c>
      <c r="R1509" s="52">
        <v>0.14699999999999999</v>
      </c>
      <c r="S1509" s="53">
        <f t="shared" si="101"/>
        <v>1782</v>
      </c>
      <c r="T1509" s="12">
        <f t="shared" si="100"/>
        <v>1485</v>
      </c>
    </row>
    <row r="1510" spans="3:20" ht="24" x14ac:dyDescent="0.25">
      <c r="C1510" s="11">
        <v>1504</v>
      </c>
      <c r="D1510" s="9" t="s">
        <v>1882</v>
      </c>
      <c r="E1510" s="9" t="s">
        <v>17</v>
      </c>
      <c r="F1510" s="9">
        <v>1</v>
      </c>
      <c r="G1510" s="2"/>
      <c r="H1510" s="6"/>
      <c r="I1510" s="11" t="s">
        <v>12</v>
      </c>
      <c r="J1510" s="12">
        <v>2612.09</v>
      </c>
      <c r="K1510" s="11"/>
      <c r="L1510" s="11" t="s">
        <v>2727</v>
      </c>
      <c r="M1510" s="11"/>
      <c r="N1510" s="11"/>
      <c r="O1510" s="12">
        <f t="shared" si="98"/>
        <v>2612.09</v>
      </c>
      <c r="P1510" s="12">
        <f t="shared" si="99"/>
        <v>2612.09</v>
      </c>
      <c r="Q1510" s="51">
        <v>0.2</v>
      </c>
      <c r="R1510" s="52">
        <v>0.14699999999999999</v>
      </c>
      <c r="S1510" s="53">
        <f t="shared" si="101"/>
        <v>1782</v>
      </c>
      <c r="T1510" s="12">
        <f t="shared" si="100"/>
        <v>1485</v>
      </c>
    </row>
    <row r="1511" spans="3:20" x14ac:dyDescent="0.25">
      <c r="C1511" s="11">
        <v>1505</v>
      </c>
      <c r="D1511" s="9" t="s">
        <v>1883</v>
      </c>
      <c r="E1511" s="9" t="s">
        <v>17</v>
      </c>
      <c r="F1511" s="9">
        <v>3</v>
      </c>
      <c r="G1511" s="2"/>
      <c r="H1511" s="6"/>
      <c r="I1511" s="11" t="s">
        <v>12</v>
      </c>
      <c r="J1511" s="12">
        <v>16818</v>
      </c>
      <c r="K1511" s="11"/>
      <c r="L1511" s="11" t="s">
        <v>2728</v>
      </c>
      <c r="M1511" s="11"/>
      <c r="N1511" s="11"/>
      <c r="O1511" s="12">
        <f t="shared" si="98"/>
        <v>16818</v>
      </c>
      <c r="P1511" s="12">
        <f t="shared" si="99"/>
        <v>50454</v>
      </c>
      <c r="Q1511" s="51">
        <v>0.2</v>
      </c>
      <c r="R1511" s="52">
        <v>0.14699999999999999</v>
      </c>
      <c r="S1511" s="53">
        <f t="shared" si="101"/>
        <v>34430</v>
      </c>
      <c r="T1511" s="12">
        <f t="shared" si="100"/>
        <v>28691.666666666668</v>
      </c>
    </row>
    <row r="1512" spans="3:20" x14ac:dyDescent="0.25">
      <c r="C1512" s="11">
        <v>1506</v>
      </c>
      <c r="D1512" s="9" t="s">
        <v>1884</v>
      </c>
      <c r="E1512" s="9" t="s">
        <v>17</v>
      </c>
      <c r="F1512" s="9">
        <v>2</v>
      </c>
      <c r="G1512" s="2"/>
      <c r="H1512" s="6"/>
      <c r="I1512" s="11" t="s">
        <v>12</v>
      </c>
      <c r="J1512" s="12">
        <v>2160.4</v>
      </c>
      <c r="K1512" s="11"/>
      <c r="L1512" s="11" t="s">
        <v>2729</v>
      </c>
      <c r="M1512" s="11"/>
      <c r="N1512" s="11"/>
      <c r="O1512" s="12">
        <f t="shared" si="98"/>
        <v>2160.4</v>
      </c>
      <c r="P1512" s="12">
        <f t="shared" si="99"/>
        <v>4320.8</v>
      </c>
      <c r="Q1512" s="51">
        <v>0.2</v>
      </c>
      <c r="R1512" s="52">
        <v>0.14699999999999999</v>
      </c>
      <c r="S1512" s="53">
        <f t="shared" si="101"/>
        <v>2949</v>
      </c>
      <c r="T1512" s="12">
        <f t="shared" si="100"/>
        <v>2457.5</v>
      </c>
    </row>
    <row r="1513" spans="3:20" ht="24" x14ac:dyDescent="0.25">
      <c r="C1513" s="11">
        <v>1507</v>
      </c>
      <c r="D1513" s="9" t="s">
        <v>1885</v>
      </c>
      <c r="E1513" s="9" t="s">
        <v>17</v>
      </c>
      <c r="F1513" s="9">
        <v>13</v>
      </c>
      <c r="G1513" s="2"/>
      <c r="H1513" s="6"/>
      <c r="I1513" s="11" t="s">
        <v>12</v>
      </c>
      <c r="J1513" s="12">
        <v>2500</v>
      </c>
      <c r="K1513" s="11"/>
      <c r="L1513" s="11" t="s">
        <v>2730</v>
      </c>
      <c r="M1513" s="11"/>
      <c r="N1513" s="11"/>
      <c r="O1513" s="12">
        <f t="shared" si="98"/>
        <v>2500</v>
      </c>
      <c r="P1513" s="12">
        <f t="shared" si="99"/>
        <v>32500</v>
      </c>
      <c r="Q1513" s="51">
        <v>0.2</v>
      </c>
      <c r="R1513" s="52">
        <v>0.14699999999999999</v>
      </c>
      <c r="S1513" s="53">
        <f t="shared" si="101"/>
        <v>22178</v>
      </c>
      <c r="T1513" s="12">
        <f t="shared" si="100"/>
        <v>18481.666666666668</v>
      </c>
    </row>
    <row r="1514" spans="3:20" x14ac:dyDescent="0.25">
      <c r="C1514" s="11">
        <v>1508</v>
      </c>
      <c r="D1514" s="9" t="s">
        <v>1886</v>
      </c>
      <c r="E1514" s="9" t="s">
        <v>17</v>
      </c>
      <c r="F1514" s="9">
        <v>51</v>
      </c>
      <c r="G1514" s="2"/>
      <c r="H1514" s="6"/>
      <c r="I1514" s="11" t="s">
        <v>12</v>
      </c>
      <c r="J1514" s="12">
        <v>352</v>
      </c>
      <c r="K1514" s="11"/>
      <c r="L1514" s="11" t="s">
        <v>2731</v>
      </c>
      <c r="M1514" s="11"/>
      <c r="N1514" s="11"/>
      <c r="O1514" s="12">
        <f t="shared" si="98"/>
        <v>352</v>
      </c>
      <c r="P1514" s="12">
        <f t="shared" si="99"/>
        <v>17952</v>
      </c>
      <c r="Q1514" s="51">
        <v>0.2</v>
      </c>
      <c r="R1514" s="52">
        <v>0.14699999999999999</v>
      </c>
      <c r="S1514" s="53">
        <f t="shared" si="101"/>
        <v>12250</v>
      </c>
      <c r="T1514" s="12">
        <f t="shared" si="100"/>
        <v>10208.333333333334</v>
      </c>
    </row>
    <row r="1515" spans="3:20" x14ac:dyDescent="0.25">
      <c r="C1515" s="11">
        <v>1509</v>
      </c>
      <c r="D1515" s="9" t="s">
        <v>1887</v>
      </c>
      <c r="E1515" s="9" t="s">
        <v>17</v>
      </c>
      <c r="F1515" s="9">
        <v>3</v>
      </c>
      <c r="G1515" s="2"/>
      <c r="H1515" s="6"/>
      <c r="I1515" s="11" t="s">
        <v>12</v>
      </c>
      <c r="J1515" s="12">
        <v>720</v>
      </c>
      <c r="K1515" s="11"/>
      <c r="L1515" s="11" t="s">
        <v>2732</v>
      </c>
      <c r="M1515" s="11"/>
      <c r="N1515" s="11"/>
      <c r="O1515" s="12">
        <f t="shared" si="98"/>
        <v>720</v>
      </c>
      <c r="P1515" s="12">
        <f t="shared" si="99"/>
        <v>2160</v>
      </c>
      <c r="Q1515" s="51">
        <v>0.2</v>
      </c>
      <c r="R1515" s="52">
        <v>0.14699999999999999</v>
      </c>
      <c r="S1515" s="53">
        <f t="shared" si="101"/>
        <v>1474</v>
      </c>
      <c r="T1515" s="12">
        <f t="shared" si="100"/>
        <v>1228.3333333333335</v>
      </c>
    </row>
    <row r="1516" spans="3:20" x14ac:dyDescent="0.25">
      <c r="C1516" s="11">
        <v>1510</v>
      </c>
      <c r="D1516" s="9" t="s">
        <v>1888</v>
      </c>
      <c r="E1516" s="9" t="s">
        <v>17</v>
      </c>
      <c r="F1516" s="9">
        <v>2</v>
      </c>
      <c r="G1516" s="2"/>
      <c r="H1516" s="6"/>
      <c r="I1516" s="11" t="s">
        <v>12</v>
      </c>
      <c r="J1516" s="12">
        <v>5007</v>
      </c>
      <c r="K1516" s="11"/>
      <c r="L1516" s="11" t="s">
        <v>2733</v>
      </c>
      <c r="M1516" s="11"/>
      <c r="N1516" s="11"/>
      <c r="O1516" s="12">
        <f t="shared" si="98"/>
        <v>5007</v>
      </c>
      <c r="P1516" s="12">
        <f t="shared" si="99"/>
        <v>10014</v>
      </c>
      <c r="Q1516" s="51">
        <v>0.2</v>
      </c>
      <c r="R1516" s="52">
        <v>0.14699999999999999</v>
      </c>
      <c r="S1516" s="53">
        <f t="shared" si="101"/>
        <v>6834</v>
      </c>
      <c r="T1516" s="12">
        <f t="shared" si="100"/>
        <v>5695</v>
      </c>
    </row>
    <row r="1517" spans="3:20" x14ac:dyDescent="0.25">
      <c r="C1517" s="11">
        <v>1511</v>
      </c>
      <c r="D1517" s="9" t="s">
        <v>1889</v>
      </c>
      <c r="E1517" s="9" t="s">
        <v>17</v>
      </c>
      <c r="F1517" s="9">
        <v>3</v>
      </c>
      <c r="G1517" s="2"/>
      <c r="H1517" s="6"/>
      <c r="I1517" s="11" t="s">
        <v>12</v>
      </c>
      <c r="J1517" s="12">
        <v>5007</v>
      </c>
      <c r="K1517" s="11"/>
      <c r="L1517" s="11" t="s">
        <v>2733</v>
      </c>
      <c r="M1517" s="11"/>
      <c r="N1517" s="11"/>
      <c r="O1517" s="12">
        <f t="shared" si="98"/>
        <v>5007</v>
      </c>
      <c r="P1517" s="12">
        <f t="shared" si="99"/>
        <v>15021</v>
      </c>
      <c r="Q1517" s="51">
        <v>0.2</v>
      </c>
      <c r="R1517" s="52">
        <v>0.14699999999999999</v>
      </c>
      <c r="S1517" s="53">
        <f t="shared" si="101"/>
        <v>10250</v>
      </c>
      <c r="T1517" s="12">
        <f t="shared" si="100"/>
        <v>8541.6666666666679</v>
      </c>
    </row>
    <row r="1518" spans="3:20" x14ac:dyDescent="0.25">
      <c r="C1518" s="11">
        <v>1512</v>
      </c>
      <c r="D1518" s="9" t="s">
        <v>1890</v>
      </c>
      <c r="E1518" s="9" t="s">
        <v>1106</v>
      </c>
      <c r="F1518" s="9">
        <v>2</v>
      </c>
      <c r="G1518" s="2"/>
      <c r="H1518" s="6"/>
      <c r="I1518" s="11" t="s">
        <v>12</v>
      </c>
      <c r="J1518" s="12">
        <v>12039</v>
      </c>
      <c r="K1518" s="11"/>
      <c r="L1518" s="11" t="s">
        <v>2734</v>
      </c>
      <c r="M1518" s="11"/>
      <c r="N1518" s="11"/>
      <c r="O1518" s="12">
        <f t="shared" si="98"/>
        <v>12039</v>
      </c>
      <c r="P1518" s="12">
        <f t="shared" si="99"/>
        <v>24078</v>
      </c>
      <c r="Q1518" s="51">
        <v>0.2</v>
      </c>
      <c r="R1518" s="52">
        <v>0.14699999999999999</v>
      </c>
      <c r="S1518" s="53">
        <f t="shared" si="101"/>
        <v>16431</v>
      </c>
      <c r="T1518" s="12">
        <f t="shared" si="100"/>
        <v>13692.5</v>
      </c>
    </row>
    <row r="1519" spans="3:20" x14ac:dyDescent="0.25">
      <c r="C1519" s="11">
        <v>1513</v>
      </c>
      <c r="D1519" s="9" t="s">
        <v>1891</v>
      </c>
      <c r="E1519" s="9" t="s">
        <v>17</v>
      </c>
      <c r="F1519" s="9">
        <v>2</v>
      </c>
      <c r="G1519" s="2"/>
      <c r="H1519" s="6"/>
      <c r="I1519" s="11" t="s">
        <v>12</v>
      </c>
      <c r="J1519" s="12">
        <v>12039</v>
      </c>
      <c r="K1519" s="11"/>
      <c r="L1519" s="11" t="s">
        <v>2734</v>
      </c>
      <c r="M1519" s="11"/>
      <c r="N1519" s="11"/>
      <c r="O1519" s="12">
        <f t="shared" si="98"/>
        <v>12039</v>
      </c>
      <c r="P1519" s="12">
        <f t="shared" si="99"/>
        <v>24078</v>
      </c>
      <c r="Q1519" s="51">
        <v>0.2</v>
      </c>
      <c r="R1519" s="52">
        <v>0.14699999999999999</v>
      </c>
      <c r="S1519" s="53">
        <f t="shared" si="101"/>
        <v>16431</v>
      </c>
      <c r="T1519" s="12">
        <f t="shared" si="100"/>
        <v>13692.5</v>
      </c>
    </row>
    <row r="1520" spans="3:20" x14ac:dyDescent="0.25">
      <c r="C1520" s="11">
        <v>1514</v>
      </c>
      <c r="D1520" s="9" t="s">
        <v>1892</v>
      </c>
      <c r="E1520" s="9" t="s">
        <v>17</v>
      </c>
      <c r="F1520" s="9">
        <v>1</v>
      </c>
      <c r="G1520" s="2"/>
      <c r="H1520" s="6"/>
      <c r="I1520" s="11" t="s">
        <v>12</v>
      </c>
      <c r="J1520" s="12">
        <v>1251</v>
      </c>
      <c r="K1520" s="11"/>
      <c r="L1520" s="11" t="s">
        <v>2735</v>
      </c>
      <c r="M1520" s="11"/>
      <c r="N1520" s="11"/>
      <c r="O1520" s="12">
        <f t="shared" si="98"/>
        <v>1251</v>
      </c>
      <c r="P1520" s="12">
        <f t="shared" si="99"/>
        <v>1251</v>
      </c>
      <c r="Q1520" s="51">
        <v>0.2</v>
      </c>
      <c r="R1520" s="52">
        <v>0.14699999999999999</v>
      </c>
      <c r="S1520" s="53">
        <f t="shared" si="101"/>
        <v>854</v>
      </c>
      <c r="T1520" s="12">
        <f t="shared" si="100"/>
        <v>711.66666666666674</v>
      </c>
    </row>
    <row r="1521" spans="3:20" ht="72" x14ac:dyDescent="0.25">
      <c r="C1521" s="11">
        <v>1515</v>
      </c>
      <c r="D1521" s="9" t="s">
        <v>1893</v>
      </c>
      <c r="E1521" s="9" t="s">
        <v>17</v>
      </c>
      <c r="F1521" s="9">
        <v>1</v>
      </c>
      <c r="G1521" s="2"/>
      <c r="H1521" s="6"/>
      <c r="I1521" s="11" t="s">
        <v>12</v>
      </c>
      <c r="J1521" s="12">
        <f>29.9*94.8076</f>
        <v>2834.7472399999997</v>
      </c>
      <c r="K1521" s="11"/>
      <c r="L1521" s="11" t="s">
        <v>2736</v>
      </c>
      <c r="M1521" s="11"/>
      <c r="N1521" s="11"/>
      <c r="O1521" s="12">
        <f t="shared" si="98"/>
        <v>2834.7472399999997</v>
      </c>
      <c r="P1521" s="12">
        <f t="shared" si="99"/>
        <v>2834.7472399999997</v>
      </c>
      <c r="Q1521" s="51">
        <v>0.2</v>
      </c>
      <c r="R1521" s="52">
        <v>0.14699999999999999</v>
      </c>
      <c r="S1521" s="53">
        <f t="shared" si="101"/>
        <v>1934</v>
      </c>
      <c r="T1521" s="12">
        <f t="shared" si="100"/>
        <v>1611.6666666666667</v>
      </c>
    </row>
    <row r="1522" spans="3:20" x14ac:dyDescent="0.25">
      <c r="C1522" s="11">
        <v>1516</v>
      </c>
      <c r="D1522" s="9" t="s">
        <v>1894</v>
      </c>
      <c r="E1522" s="9" t="s">
        <v>17</v>
      </c>
      <c r="F1522" s="9">
        <v>2</v>
      </c>
      <c r="G1522" s="2"/>
      <c r="H1522" s="6"/>
      <c r="I1522" s="11" t="s">
        <v>12</v>
      </c>
      <c r="J1522" s="12">
        <v>3825.51</v>
      </c>
      <c r="K1522" s="11"/>
      <c r="L1522" s="11" t="s">
        <v>2737</v>
      </c>
      <c r="M1522" s="11"/>
      <c r="N1522" s="11"/>
      <c r="O1522" s="12">
        <f t="shared" si="98"/>
        <v>3825.51</v>
      </c>
      <c r="P1522" s="12">
        <f t="shared" si="99"/>
        <v>7651.02</v>
      </c>
      <c r="Q1522" s="51">
        <v>0.2</v>
      </c>
      <c r="R1522" s="52">
        <v>0.14699999999999999</v>
      </c>
      <c r="S1522" s="53">
        <f t="shared" si="101"/>
        <v>5221</v>
      </c>
      <c r="T1522" s="12">
        <f t="shared" si="100"/>
        <v>4350.8333333333339</v>
      </c>
    </row>
    <row r="1523" spans="3:20" x14ac:dyDescent="0.25">
      <c r="C1523" s="11">
        <v>1517</v>
      </c>
      <c r="D1523" s="9" t="s">
        <v>1895</v>
      </c>
      <c r="E1523" s="9" t="s">
        <v>17</v>
      </c>
      <c r="F1523" s="9">
        <v>3</v>
      </c>
      <c r="G1523" s="2"/>
      <c r="H1523" s="6"/>
      <c r="I1523" s="11" t="s">
        <v>12</v>
      </c>
      <c r="J1523" s="12">
        <v>586.29999999999995</v>
      </c>
      <c r="K1523" s="11"/>
      <c r="L1523" s="11" t="s">
        <v>2738</v>
      </c>
      <c r="M1523" s="11"/>
      <c r="N1523" s="11"/>
      <c r="O1523" s="12">
        <f t="shared" si="98"/>
        <v>586.29999999999995</v>
      </c>
      <c r="P1523" s="12">
        <f t="shared" si="99"/>
        <v>1758.8999999999999</v>
      </c>
      <c r="Q1523" s="51">
        <v>0.2</v>
      </c>
      <c r="R1523" s="52">
        <v>0.14699999999999999</v>
      </c>
      <c r="S1523" s="53">
        <f t="shared" si="101"/>
        <v>1200</v>
      </c>
      <c r="T1523" s="12">
        <f t="shared" si="100"/>
        <v>1000</v>
      </c>
    </row>
    <row r="1524" spans="3:20" x14ac:dyDescent="0.25">
      <c r="C1524" s="11">
        <v>1518</v>
      </c>
      <c r="D1524" s="9" t="s">
        <v>1896</v>
      </c>
      <c r="E1524" s="9" t="s">
        <v>17</v>
      </c>
      <c r="F1524" s="9">
        <v>3</v>
      </c>
      <c r="G1524" s="2"/>
      <c r="H1524" s="6"/>
      <c r="I1524" s="11" t="s">
        <v>12</v>
      </c>
      <c r="J1524" s="12">
        <v>586.29999999999995</v>
      </c>
      <c r="K1524" s="11"/>
      <c r="L1524" s="11" t="s">
        <v>2738</v>
      </c>
      <c r="M1524" s="11"/>
      <c r="N1524" s="11"/>
      <c r="O1524" s="12">
        <f t="shared" si="98"/>
        <v>586.29999999999995</v>
      </c>
      <c r="P1524" s="12">
        <f t="shared" si="99"/>
        <v>1758.8999999999999</v>
      </c>
      <c r="Q1524" s="51">
        <v>0.2</v>
      </c>
      <c r="R1524" s="52">
        <v>0.14699999999999999</v>
      </c>
      <c r="S1524" s="53">
        <f t="shared" si="101"/>
        <v>1200</v>
      </c>
      <c r="T1524" s="12">
        <f t="shared" si="100"/>
        <v>1000</v>
      </c>
    </row>
    <row r="1525" spans="3:20" ht="24" x14ac:dyDescent="0.25">
      <c r="C1525" s="11">
        <v>1519</v>
      </c>
      <c r="D1525" s="9" t="s">
        <v>1897</v>
      </c>
      <c r="E1525" s="9" t="s">
        <v>17</v>
      </c>
      <c r="F1525" s="9">
        <v>1</v>
      </c>
      <c r="G1525" s="2"/>
      <c r="H1525" s="6"/>
      <c r="I1525" s="11" t="s">
        <v>12</v>
      </c>
      <c r="J1525" s="12">
        <v>804</v>
      </c>
      <c r="K1525" s="11"/>
      <c r="L1525" s="11" t="s">
        <v>2739</v>
      </c>
      <c r="M1525" s="11"/>
      <c r="N1525" s="11"/>
      <c r="O1525" s="12">
        <f t="shared" si="98"/>
        <v>804</v>
      </c>
      <c r="P1525" s="12">
        <f t="shared" si="99"/>
        <v>804</v>
      </c>
      <c r="Q1525" s="51">
        <v>0.2</v>
      </c>
      <c r="R1525" s="52">
        <v>0.14699999999999999</v>
      </c>
      <c r="S1525" s="53">
        <f t="shared" si="101"/>
        <v>549</v>
      </c>
      <c r="T1525" s="12">
        <f t="shared" si="100"/>
        <v>457.5</v>
      </c>
    </row>
    <row r="1526" spans="3:20" x14ac:dyDescent="0.25">
      <c r="C1526" s="11">
        <v>1520</v>
      </c>
      <c r="D1526" s="9" t="s">
        <v>1898</v>
      </c>
      <c r="E1526" s="9" t="s">
        <v>17</v>
      </c>
      <c r="F1526" s="9">
        <v>1</v>
      </c>
      <c r="G1526" s="2"/>
      <c r="H1526" s="6"/>
      <c r="I1526" s="11" t="s">
        <v>12</v>
      </c>
      <c r="J1526" s="12">
        <v>1933.8</v>
      </c>
      <c r="K1526" s="11"/>
      <c r="L1526" s="11" t="s">
        <v>2740</v>
      </c>
      <c r="M1526" s="11"/>
      <c r="N1526" s="11"/>
      <c r="O1526" s="12">
        <f t="shared" si="98"/>
        <v>1933.8</v>
      </c>
      <c r="P1526" s="12">
        <f t="shared" si="99"/>
        <v>1933.8</v>
      </c>
      <c r="Q1526" s="51">
        <v>0.2</v>
      </c>
      <c r="R1526" s="52">
        <v>0.14699999999999999</v>
      </c>
      <c r="S1526" s="53">
        <f t="shared" si="101"/>
        <v>1320</v>
      </c>
      <c r="T1526" s="12">
        <f t="shared" si="100"/>
        <v>1100</v>
      </c>
    </row>
    <row r="1527" spans="3:20" ht="24" x14ac:dyDescent="0.25">
      <c r="C1527" s="11">
        <v>1521</v>
      </c>
      <c r="D1527" s="9" t="s">
        <v>1899</v>
      </c>
      <c r="E1527" s="9" t="s">
        <v>17</v>
      </c>
      <c r="F1527" s="9">
        <v>1</v>
      </c>
      <c r="G1527" s="2"/>
      <c r="H1527" s="6"/>
      <c r="I1527" s="11" t="s">
        <v>12</v>
      </c>
      <c r="J1527" s="12">
        <v>1720.8</v>
      </c>
      <c r="K1527" s="11"/>
      <c r="L1527" s="11" t="s">
        <v>2741</v>
      </c>
      <c r="M1527" s="11"/>
      <c r="N1527" s="11"/>
      <c r="O1527" s="12">
        <f t="shared" si="98"/>
        <v>1720.8</v>
      </c>
      <c r="P1527" s="12">
        <f t="shared" si="99"/>
        <v>1720.8</v>
      </c>
      <c r="Q1527" s="51">
        <v>0.2</v>
      </c>
      <c r="R1527" s="52">
        <v>0.14699999999999999</v>
      </c>
      <c r="S1527" s="53">
        <f t="shared" si="101"/>
        <v>1174</v>
      </c>
      <c r="T1527" s="12">
        <f t="shared" si="100"/>
        <v>978.33333333333337</v>
      </c>
    </row>
    <row r="1528" spans="3:20" x14ac:dyDescent="0.25">
      <c r="C1528" s="11">
        <v>1522</v>
      </c>
      <c r="D1528" s="9" t="s">
        <v>1900</v>
      </c>
      <c r="E1528" s="9" t="s">
        <v>17</v>
      </c>
      <c r="F1528" s="9">
        <v>2</v>
      </c>
      <c r="G1528" s="2"/>
      <c r="H1528" s="6"/>
      <c r="I1528" s="11" t="s">
        <v>12</v>
      </c>
      <c r="J1528" s="12">
        <v>715</v>
      </c>
      <c r="K1528" s="11"/>
      <c r="L1528" s="11" t="s">
        <v>2742</v>
      </c>
      <c r="M1528" s="11"/>
      <c r="N1528" s="11"/>
      <c r="O1528" s="12">
        <f t="shared" si="98"/>
        <v>715</v>
      </c>
      <c r="P1528" s="12">
        <f t="shared" si="99"/>
        <v>1430</v>
      </c>
      <c r="Q1528" s="51">
        <v>0.2</v>
      </c>
      <c r="R1528" s="52">
        <v>0.14699999999999999</v>
      </c>
      <c r="S1528" s="53">
        <f t="shared" si="101"/>
        <v>976</v>
      </c>
      <c r="T1528" s="12">
        <f t="shared" si="100"/>
        <v>813.33333333333337</v>
      </c>
    </row>
    <row r="1529" spans="3:20" x14ac:dyDescent="0.25">
      <c r="C1529" s="11">
        <v>1523</v>
      </c>
      <c r="D1529" s="9" t="s">
        <v>1901</v>
      </c>
      <c r="E1529" s="9" t="s">
        <v>17</v>
      </c>
      <c r="F1529" s="9">
        <v>1</v>
      </c>
      <c r="G1529" s="2"/>
      <c r="H1529" s="6"/>
      <c r="I1529" s="11" t="s">
        <v>12</v>
      </c>
      <c r="J1529" s="12">
        <v>341</v>
      </c>
      <c r="K1529" s="11"/>
      <c r="L1529" s="11" t="s">
        <v>2743</v>
      </c>
      <c r="M1529" s="11"/>
      <c r="N1529" s="11"/>
      <c r="O1529" s="12">
        <f t="shared" si="98"/>
        <v>341</v>
      </c>
      <c r="P1529" s="12">
        <f t="shared" si="99"/>
        <v>341</v>
      </c>
      <c r="Q1529" s="51">
        <v>0.2</v>
      </c>
      <c r="R1529" s="52">
        <v>0.14699999999999999</v>
      </c>
      <c r="S1529" s="53">
        <f t="shared" si="101"/>
        <v>233</v>
      </c>
      <c r="T1529" s="12">
        <f t="shared" si="100"/>
        <v>194.16666666666669</v>
      </c>
    </row>
    <row r="1530" spans="3:20" x14ac:dyDescent="0.25">
      <c r="C1530" s="11">
        <v>1524</v>
      </c>
      <c r="D1530" s="9" t="s">
        <v>1902</v>
      </c>
      <c r="E1530" s="9" t="s">
        <v>17</v>
      </c>
      <c r="F1530" s="9">
        <v>2</v>
      </c>
      <c r="G1530" s="2"/>
      <c r="H1530" s="6"/>
      <c r="I1530" s="11" t="s">
        <v>12</v>
      </c>
      <c r="J1530" s="12">
        <v>3610.2</v>
      </c>
      <c r="K1530" s="11"/>
      <c r="L1530" s="11" t="s">
        <v>2744</v>
      </c>
      <c r="M1530" s="11"/>
      <c r="N1530" s="11"/>
      <c r="O1530" s="12">
        <f t="shared" si="98"/>
        <v>3610.2</v>
      </c>
      <c r="P1530" s="12">
        <f t="shared" si="99"/>
        <v>7220.4</v>
      </c>
      <c r="Q1530" s="51">
        <v>0.2</v>
      </c>
      <c r="R1530" s="52">
        <v>0.14699999999999999</v>
      </c>
      <c r="S1530" s="53">
        <f t="shared" si="101"/>
        <v>4927</v>
      </c>
      <c r="T1530" s="12">
        <f t="shared" si="100"/>
        <v>4105.8333333333339</v>
      </c>
    </row>
    <row r="1531" spans="3:20" x14ac:dyDescent="0.25">
      <c r="C1531" s="11">
        <v>1525</v>
      </c>
      <c r="D1531" s="9" t="s">
        <v>1903</v>
      </c>
      <c r="E1531" s="9" t="s">
        <v>17</v>
      </c>
      <c r="F1531" s="9">
        <v>2</v>
      </c>
      <c r="G1531" s="2"/>
      <c r="H1531" s="6"/>
      <c r="I1531" s="11" t="s">
        <v>12</v>
      </c>
      <c r="J1531" s="12">
        <v>1999</v>
      </c>
      <c r="K1531" s="11"/>
      <c r="L1531" s="11" t="s">
        <v>2745</v>
      </c>
      <c r="M1531" s="11"/>
      <c r="N1531" s="11"/>
      <c r="O1531" s="12">
        <f t="shared" si="98"/>
        <v>1999</v>
      </c>
      <c r="P1531" s="12">
        <f t="shared" si="99"/>
        <v>3998</v>
      </c>
      <c r="Q1531" s="51">
        <v>0.2</v>
      </c>
      <c r="R1531" s="52">
        <v>0.14699999999999999</v>
      </c>
      <c r="S1531" s="53">
        <f t="shared" si="101"/>
        <v>2728</v>
      </c>
      <c r="T1531" s="12">
        <f t="shared" si="100"/>
        <v>2273.3333333333335</v>
      </c>
    </row>
    <row r="1532" spans="3:20" x14ac:dyDescent="0.25">
      <c r="C1532" s="11">
        <v>1526</v>
      </c>
      <c r="D1532" s="9" t="s">
        <v>1904</v>
      </c>
      <c r="E1532" s="9" t="s">
        <v>17</v>
      </c>
      <c r="F1532" s="9">
        <v>1</v>
      </c>
      <c r="G1532" s="2"/>
      <c r="H1532" s="6"/>
      <c r="I1532" s="11" t="s">
        <v>12</v>
      </c>
      <c r="J1532" s="12">
        <v>3769</v>
      </c>
      <c r="K1532" s="11"/>
      <c r="L1532" s="11" t="s">
        <v>2746</v>
      </c>
      <c r="M1532" s="11"/>
      <c r="N1532" s="11"/>
      <c r="O1532" s="12">
        <f t="shared" si="98"/>
        <v>3769</v>
      </c>
      <c r="P1532" s="12">
        <f t="shared" si="99"/>
        <v>3769</v>
      </c>
      <c r="Q1532" s="51">
        <v>0.2</v>
      </c>
      <c r="R1532" s="52">
        <v>0.14699999999999999</v>
      </c>
      <c r="S1532" s="53">
        <f t="shared" si="101"/>
        <v>2572</v>
      </c>
      <c r="T1532" s="12">
        <f t="shared" si="100"/>
        <v>2143.3333333333335</v>
      </c>
    </row>
    <row r="1533" spans="3:20" x14ac:dyDescent="0.25">
      <c r="C1533" s="11">
        <v>1527</v>
      </c>
      <c r="D1533" s="9" t="s">
        <v>1905</v>
      </c>
      <c r="E1533" s="9" t="s">
        <v>17</v>
      </c>
      <c r="F1533" s="9">
        <v>5</v>
      </c>
      <c r="G1533" s="2"/>
      <c r="H1533" s="6"/>
      <c r="I1533" s="11" t="s">
        <v>12</v>
      </c>
      <c r="J1533" s="12">
        <v>2685</v>
      </c>
      <c r="K1533" s="11"/>
      <c r="L1533" s="11" t="s">
        <v>2747</v>
      </c>
      <c r="M1533" s="11"/>
      <c r="N1533" s="11"/>
      <c r="O1533" s="12">
        <f t="shared" si="98"/>
        <v>2685</v>
      </c>
      <c r="P1533" s="12">
        <f t="shared" si="99"/>
        <v>13425</v>
      </c>
      <c r="Q1533" s="51">
        <v>0.2</v>
      </c>
      <c r="R1533" s="52">
        <v>0.14699999999999999</v>
      </c>
      <c r="S1533" s="53">
        <f t="shared" si="101"/>
        <v>9161</v>
      </c>
      <c r="T1533" s="12">
        <f t="shared" si="100"/>
        <v>7634.166666666667</v>
      </c>
    </row>
    <row r="1534" spans="3:20" ht="36" x14ac:dyDescent="0.25">
      <c r="C1534" s="11">
        <v>1528</v>
      </c>
      <c r="D1534" s="9" t="s">
        <v>1906</v>
      </c>
      <c r="E1534" s="9" t="s">
        <v>17</v>
      </c>
      <c r="F1534" s="9">
        <v>3</v>
      </c>
      <c r="G1534" s="2"/>
      <c r="H1534" s="6"/>
      <c r="I1534" s="11" t="s">
        <v>12</v>
      </c>
      <c r="J1534" s="12">
        <v>9778</v>
      </c>
      <c r="K1534" s="11"/>
      <c r="L1534" s="11" t="s">
        <v>2748</v>
      </c>
      <c r="M1534" s="11"/>
      <c r="N1534" s="11"/>
      <c r="O1534" s="12">
        <f t="shared" si="98"/>
        <v>9778</v>
      </c>
      <c r="P1534" s="12">
        <f t="shared" si="99"/>
        <v>29334</v>
      </c>
      <c r="Q1534" s="51">
        <v>0.2</v>
      </c>
      <c r="R1534" s="52">
        <v>0.14699999999999999</v>
      </c>
      <c r="S1534" s="53">
        <f t="shared" si="101"/>
        <v>20018</v>
      </c>
      <c r="T1534" s="12">
        <f t="shared" si="100"/>
        <v>16681.666666666668</v>
      </c>
    </row>
    <row r="1535" spans="3:20" ht="24" x14ac:dyDescent="0.25">
      <c r="C1535" s="11">
        <v>1529</v>
      </c>
      <c r="D1535" s="9" t="s">
        <v>1907</v>
      </c>
      <c r="E1535" s="9" t="s">
        <v>17</v>
      </c>
      <c r="F1535" s="9">
        <v>6</v>
      </c>
      <c r="G1535" s="2"/>
      <c r="H1535" s="6"/>
      <c r="I1535" s="11" t="s">
        <v>12</v>
      </c>
      <c r="J1535" s="12">
        <v>1882.38</v>
      </c>
      <c r="K1535" s="11"/>
      <c r="L1535" s="11" t="s">
        <v>2749</v>
      </c>
      <c r="M1535" s="11"/>
      <c r="N1535" s="11"/>
      <c r="O1535" s="12">
        <f t="shared" si="98"/>
        <v>1882.38</v>
      </c>
      <c r="P1535" s="12">
        <f t="shared" si="99"/>
        <v>11294.28</v>
      </c>
      <c r="Q1535" s="51">
        <v>0.2</v>
      </c>
      <c r="R1535" s="52">
        <v>0.14699999999999999</v>
      </c>
      <c r="S1535" s="53">
        <f t="shared" si="101"/>
        <v>7707</v>
      </c>
      <c r="T1535" s="12">
        <f t="shared" si="100"/>
        <v>6422.5</v>
      </c>
    </row>
    <row r="1536" spans="3:20" x14ac:dyDescent="0.25">
      <c r="C1536" s="11">
        <v>1530</v>
      </c>
      <c r="D1536" s="9" t="s">
        <v>1908</v>
      </c>
      <c r="E1536" s="9" t="s">
        <v>17</v>
      </c>
      <c r="F1536" s="9">
        <v>2</v>
      </c>
      <c r="G1536" s="2"/>
      <c r="H1536" s="6"/>
      <c r="I1536" s="11" t="s">
        <v>12</v>
      </c>
      <c r="J1536" s="12">
        <v>3701.36</v>
      </c>
      <c r="K1536" s="11"/>
      <c r="L1536" s="11" t="s">
        <v>2750</v>
      </c>
      <c r="M1536" s="11"/>
      <c r="N1536" s="11"/>
      <c r="O1536" s="12">
        <f t="shared" si="98"/>
        <v>3701.36</v>
      </c>
      <c r="P1536" s="12">
        <f t="shared" si="99"/>
        <v>7402.72</v>
      </c>
      <c r="Q1536" s="51">
        <v>0.2</v>
      </c>
      <c r="R1536" s="52">
        <v>0.14699999999999999</v>
      </c>
      <c r="S1536" s="53">
        <f t="shared" si="101"/>
        <v>5052</v>
      </c>
      <c r="T1536" s="12">
        <f t="shared" si="100"/>
        <v>4210</v>
      </c>
    </row>
    <row r="1537" spans="3:20" ht="24" x14ac:dyDescent="0.25">
      <c r="C1537" s="11">
        <v>1531</v>
      </c>
      <c r="D1537" s="9" t="s">
        <v>1909</v>
      </c>
      <c r="E1537" s="9" t="s">
        <v>17</v>
      </c>
      <c r="F1537" s="9">
        <v>18</v>
      </c>
      <c r="G1537" s="2"/>
      <c r="H1537" s="6"/>
      <c r="I1537" s="11" t="s">
        <v>12</v>
      </c>
      <c r="J1537" s="12">
        <v>3308.4</v>
      </c>
      <c r="K1537" s="11"/>
      <c r="L1537" s="11" t="s">
        <v>2751</v>
      </c>
      <c r="M1537" s="11"/>
      <c r="N1537" s="11"/>
      <c r="O1537" s="12">
        <f t="shared" si="98"/>
        <v>3308.4</v>
      </c>
      <c r="P1537" s="12">
        <f t="shared" si="99"/>
        <v>59551.200000000004</v>
      </c>
      <c r="Q1537" s="51">
        <v>0.2</v>
      </c>
      <c r="R1537" s="52">
        <v>0.14699999999999999</v>
      </c>
      <c r="S1537" s="53">
        <f t="shared" si="101"/>
        <v>40638</v>
      </c>
      <c r="T1537" s="12">
        <f t="shared" si="100"/>
        <v>33865</v>
      </c>
    </row>
    <row r="1538" spans="3:20" ht="24" x14ac:dyDescent="0.25">
      <c r="C1538" s="11">
        <v>1532</v>
      </c>
      <c r="D1538" s="9" t="s">
        <v>1910</v>
      </c>
      <c r="E1538" s="9" t="s">
        <v>17</v>
      </c>
      <c r="F1538" s="9">
        <v>6</v>
      </c>
      <c r="G1538" s="2"/>
      <c r="H1538" s="6"/>
      <c r="I1538" s="11" t="s">
        <v>12</v>
      </c>
      <c r="J1538" s="12">
        <v>11788.75</v>
      </c>
      <c r="K1538" s="11"/>
      <c r="L1538" s="11" t="s">
        <v>2752</v>
      </c>
      <c r="M1538" s="11"/>
      <c r="N1538" s="11"/>
      <c r="O1538" s="12">
        <f t="shared" si="98"/>
        <v>11788.75</v>
      </c>
      <c r="P1538" s="12">
        <f t="shared" si="99"/>
        <v>70732.5</v>
      </c>
      <c r="Q1538" s="51">
        <v>0.2</v>
      </c>
      <c r="R1538" s="52">
        <v>0.14699999999999999</v>
      </c>
      <c r="S1538" s="53">
        <f t="shared" si="101"/>
        <v>48268</v>
      </c>
      <c r="T1538" s="12">
        <f t="shared" si="100"/>
        <v>40223.333333333336</v>
      </c>
    </row>
    <row r="1539" spans="3:20" x14ac:dyDescent="0.25">
      <c r="C1539" s="11">
        <v>1533</v>
      </c>
      <c r="D1539" s="9" t="s">
        <v>1911</v>
      </c>
      <c r="E1539" s="9" t="s">
        <v>17</v>
      </c>
      <c r="F1539" s="9">
        <v>1</v>
      </c>
      <c r="G1539" s="2"/>
      <c r="H1539" s="6"/>
      <c r="I1539" s="11" t="s">
        <v>12</v>
      </c>
      <c r="J1539" s="12">
        <v>3818</v>
      </c>
      <c r="K1539" s="11"/>
      <c r="L1539" s="11" t="s">
        <v>2753</v>
      </c>
      <c r="M1539" s="11"/>
      <c r="N1539" s="11"/>
      <c r="O1539" s="12">
        <f t="shared" si="98"/>
        <v>3818</v>
      </c>
      <c r="P1539" s="12">
        <f t="shared" si="99"/>
        <v>3818</v>
      </c>
      <c r="Q1539" s="51">
        <v>0.2</v>
      </c>
      <c r="R1539" s="52">
        <v>0.14699999999999999</v>
      </c>
      <c r="S1539" s="53">
        <f t="shared" si="101"/>
        <v>2605</v>
      </c>
      <c r="T1539" s="12">
        <f t="shared" si="100"/>
        <v>2170.8333333333335</v>
      </c>
    </row>
    <row r="1540" spans="3:20" x14ac:dyDescent="0.25">
      <c r="C1540" s="11">
        <v>1534</v>
      </c>
      <c r="D1540" s="9" t="s">
        <v>1912</v>
      </c>
      <c r="E1540" s="9" t="s">
        <v>17</v>
      </c>
      <c r="F1540" s="9">
        <v>2</v>
      </c>
      <c r="G1540" s="2"/>
      <c r="H1540" s="6"/>
      <c r="I1540" s="11" t="s">
        <v>12</v>
      </c>
      <c r="J1540" s="12">
        <v>500</v>
      </c>
      <c r="K1540" s="11"/>
      <c r="L1540" s="11" t="s">
        <v>2754</v>
      </c>
      <c r="M1540" s="11"/>
      <c r="N1540" s="11"/>
      <c r="O1540" s="12">
        <f t="shared" si="98"/>
        <v>500</v>
      </c>
      <c r="P1540" s="12">
        <f t="shared" si="99"/>
        <v>1000</v>
      </c>
      <c r="Q1540" s="51">
        <v>0.2</v>
      </c>
      <c r="R1540" s="52">
        <v>0.14699999999999999</v>
      </c>
      <c r="S1540" s="53">
        <f t="shared" si="101"/>
        <v>682</v>
      </c>
      <c r="T1540" s="12">
        <f t="shared" si="100"/>
        <v>568.33333333333337</v>
      </c>
    </row>
    <row r="1541" spans="3:20" ht="24" x14ac:dyDescent="0.25">
      <c r="C1541" s="11">
        <v>1535</v>
      </c>
      <c r="D1541" s="9" t="s">
        <v>1913</v>
      </c>
      <c r="E1541" s="9" t="s">
        <v>17</v>
      </c>
      <c r="F1541" s="9">
        <v>8</v>
      </c>
      <c r="G1541" s="2"/>
      <c r="H1541" s="6"/>
      <c r="I1541" s="11" t="s">
        <v>12</v>
      </c>
      <c r="J1541" s="12">
        <v>2483</v>
      </c>
      <c r="K1541" s="11"/>
      <c r="L1541" s="11" t="s">
        <v>2755</v>
      </c>
      <c r="M1541" s="11"/>
      <c r="N1541" s="11"/>
      <c r="O1541" s="12">
        <f t="shared" si="98"/>
        <v>2483</v>
      </c>
      <c r="P1541" s="12">
        <f t="shared" si="99"/>
        <v>19864</v>
      </c>
      <c r="Q1541" s="51">
        <v>0.2</v>
      </c>
      <c r="R1541" s="52">
        <v>0.14699999999999999</v>
      </c>
      <c r="S1541" s="53">
        <f t="shared" si="101"/>
        <v>13555</v>
      </c>
      <c r="T1541" s="12">
        <f t="shared" si="100"/>
        <v>11295.833333333334</v>
      </c>
    </row>
    <row r="1542" spans="3:20" ht="36" x14ac:dyDescent="0.25">
      <c r="C1542" s="11">
        <v>1536</v>
      </c>
      <c r="D1542" s="9" t="s">
        <v>1914</v>
      </c>
      <c r="E1542" s="9" t="s">
        <v>17</v>
      </c>
      <c r="F1542" s="9">
        <v>1</v>
      </c>
      <c r="G1542" s="2"/>
      <c r="H1542" s="6"/>
      <c r="I1542" s="11" t="s">
        <v>12</v>
      </c>
      <c r="J1542" s="12">
        <v>6667</v>
      </c>
      <c r="K1542" s="11"/>
      <c r="L1542" s="11" t="s">
        <v>2756</v>
      </c>
      <c r="M1542" s="11"/>
      <c r="N1542" s="11"/>
      <c r="O1542" s="12">
        <f t="shared" si="98"/>
        <v>6667</v>
      </c>
      <c r="P1542" s="12">
        <f t="shared" si="99"/>
        <v>6667</v>
      </c>
      <c r="Q1542" s="51">
        <v>0.2</v>
      </c>
      <c r="R1542" s="52">
        <v>0.14699999999999999</v>
      </c>
      <c r="S1542" s="53">
        <f t="shared" si="101"/>
        <v>4550</v>
      </c>
      <c r="T1542" s="12">
        <f t="shared" si="100"/>
        <v>3791.666666666667</v>
      </c>
    </row>
    <row r="1543" spans="3:20" ht="24" x14ac:dyDescent="0.25">
      <c r="C1543" s="11">
        <v>1537</v>
      </c>
      <c r="D1543" s="9" t="s">
        <v>1915</v>
      </c>
      <c r="E1543" s="9" t="s">
        <v>17</v>
      </c>
      <c r="F1543" s="9">
        <v>1</v>
      </c>
      <c r="G1543" s="2"/>
      <c r="H1543" s="6"/>
      <c r="I1543" s="11" t="s">
        <v>12</v>
      </c>
      <c r="J1543" s="12">
        <v>2594</v>
      </c>
      <c r="K1543" s="11"/>
      <c r="L1543" s="11" t="s">
        <v>2757</v>
      </c>
      <c r="M1543" s="11"/>
      <c r="N1543" s="11"/>
      <c r="O1543" s="12">
        <f t="shared" si="98"/>
        <v>2594</v>
      </c>
      <c r="P1543" s="12">
        <f t="shared" si="99"/>
        <v>2594</v>
      </c>
      <c r="Q1543" s="51">
        <v>0.2</v>
      </c>
      <c r="R1543" s="52">
        <v>0.14699999999999999</v>
      </c>
      <c r="S1543" s="53">
        <f t="shared" si="101"/>
        <v>1770</v>
      </c>
      <c r="T1543" s="12">
        <f t="shared" si="100"/>
        <v>1475</v>
      </c>
    </row>
    <row r="1544" spans="3:20" ht="24" x14ac:dyDescent="0.25">
      <c r="C1544" s="11">
        <v>1538</v>
      </c>
      <c r="D1544" s="9" t="s">
        <v>1916</v>
      </c>
      <c r="E1544" s="9" t="s">
        <v>17</v>
      </c>
      <c r="F1544" s="9">
        <v>8</v>
      </c>
      <c r="G1544" s="2"/>
      <c r="H1544" s="6"/>
      <c r="I1544" s="11" t="s">
        <v>12</v>
      </c>
      <c r="J1544" s="12">
        <v>2594</v>
      </c>
      <c r="K1544" s="11"/>
      <c r="L1544" s="11" t="s">
        <v>2757</v>
      </c>
      <c r="M1544" s="11"/>
      <c r="N1544" s="11"/>
      <c r="O1544" s="12">
        <f t="shared" ref="O1544:O1607" si="102">J1544</f>
        <v>2594</v>
      </c>
      <c r="P1544" s="12">
        <f t="shared" ref="P1544:P1607" si="103">O1544*F1544</f>
        <v>20752</v>
      </c>
      <c r="Q1544" s="51">
        <v>0.2</v>
      </c>
      <c r="R1544" s="52">
        <v>0.14699999999999999</v>
      </c>
      <c r="S1544" s="53">
        <f t="shared" si="101"/>
        <v>14161</v>
      </c>
      <c r="T1544" s="12">
        <f t="shared" ref="T1544:T1607" si="104">S1544/1.2</f>
        <v>11800.833333333334</v>
      </c>
    </row>
    <row r="1545" spans="3:20" ht="24" x14ac:dyDescent="0.25">
      <c r="C1545" s="11">
        <v>1539</v>
      </c>
      <c r="D1545" s="9" t="s">
        <v>1917</v>
      </c>
      <c r="E1545" s="9" t="s">
        <v>17</v>
      </c>
      <c r="F1545" s="9">
        <v>2</v>
      </c>
      <c r="G1545" s="2"/>
      <c r="H1545" s="6"/>
      <c r="I1545" s="11" t="s">
        <v>12</v>
      </c>
      <c r="J1545" s="12">
        <v>2594</v>
      </c>
      <c r="K1545" s="11"/>
      <c r="L1545" s="11" t="s">
        <v>2757</v>
      </c>
      <c r="M1545" s="11"/>
      <c r="N1545" s="11"/>
      <c r="O1545" s="12">
        <f t="shared" si="102"/>
        <v>2594</v>
      </c>
      <c r="P1545" s="12">
        <f t="shared" si="103"/>
        <v>5188</v>
      </c>
      <c r="Q1545" s="51">
        <v>0.2</v>
      </c>
      <c r="R1545" s="52">
        <v>0.14699999999999999</v>
      </c>
      <c r="S1545" s="53">
        <f t="shared" si="101"/>
        <v>3540</v>
      </c>
      <c r="T1545" s="12">
        <f t="shared" si="104"/>
        <v>2950</v>
      </c>
    </row>
    <row r="1546" spans="3:20" x14ac:dyDescent="0.25">
      <c r="C1546" s="11">
        <v>1540</v>
      </c>
      <c r="D1546" s="9" t="s">
        <v>1918</v>
      </c>
      <c r="E1546" s="9" t="s">
        <v>17</v>
      </c>
      <c r="F1546" s="9">
        <v>27</v>
      </c>
      <c r="G1546" s="2"/>
      <c r="H1546" s="6"/>
      <c r="I1546" s="11" t="s">
        <v>12</v>
      </c>
      <c r="J1546" s="12">
        <v>4208.07</v>
      </c>
      <c r="K1546" s="11"/>
      <c r="L1546" s="11" t="s">
        <v>2758</v>
      </c>
      <c r="M1546" s="11"/>
      <c r="N1546" s="11"/>
      <c r="O1546" s="12">
        <f t="shared" si="102"/>
        <v>4208.07</v>
      </c>
      <c r="P1546" s="12">
        <f t="shared" si="103"/>
        <v>113617.88999999998</v>
      </c>
      <c r="Q1546" s="51">
        <v>0.2</v>
      </c>
      <c r="R1546" s="52">
        <v>0.14699999999999999</v>
      </c>
      <c r="S1546" s="53">
        <f t="shared" si="101"/>
        <v>77533</v>
      </c>
      <c r="T1546" s="12">
        <f t="shared" si="104"/>
        <v>64610.833333333336</v>
      </c>
    </row>
    <row r="1547" spans="3:20" x14ac:dyDescent="0.25">
      <c r="C1547" s="11">
        <v>1541</v>
      </c>
      <c r="D1547" s="9" t="s">
        <v>1919</v>
      </c>
      <c r="E1547" s="9" t="s">
        <v>17</v>
      </c>
      <c r="F1547" s="9">
        <v>8</v>
      </c>
      <c r="G1547" s="2"/>
      <c r="H1547" s="6"/>
      <c r="I1547" s="11" t="s">
        <v>12</v>
      </c>
      <c r="J1547" s="12">
        <f>39.94*94.8076</f>
        <v>3786.6155439999993</v>
      </c>
      <c r="K1547" s="11"/>
      <c r="L1547" s="11" t="s">
        <v>2759</v>
      </c>
      <c r="M1547" s="11"/>
      <c r="N1547" s="11"/>
      <c r="O1547" s="12">
        <f t="shared" si="102"/>
        <v>3786.6155439999993</v>
      </c>
      <c r="P1547" s="12">
        <f t="shared" si="103"/>
        <v>30292.924351999995</v>
      </c>
      <c r="Q1547" s="51">
        <v>0.2</v>
      </c>
      <c r="R1547" s="52">
        <v>0.14699999999999999</v>
      </c>
      <c r="S1547" s="53">
        <f t="shared" si="101"/>
        <v>20672</v>
      </c>
      <c r="T1547" s="12">
        <f t="shared" si="104"/>
        <v>17226.666666666668</v>
      </c>
    </row>
    <row r="1548" spans="3:20" x14ac:dyDescent="0.25">
      <c r="C1548" s="11">
        <v>1542</v>
      </c>
      <c r="D1548" s="9" t="s">
        <v>1920</v>
      </c>
      <c r="E1548" s="9" t="s">
        <v>17</v>
      </c>
      <c r="F1548" s="9">
        <v>5</v>
      </c>
      <c r="G1548" s="2"/>
      <c r="H1548" s="6"/>
      <c r="I1548" s="11" t="s">
        <v>12</v>
      </c>
      <c r="J1548" s="12">
        <f>40*94.8076</f>
        <v>3792.3039999999996</v>
      </c>
      <c r="K1548" s="11"/>
      <c r="L1548" s="11" t="s">
        <v>2760</v>
      </c>
      <c r="M1548" s="11"/>
      <c r="N1548" s="11"/>
      <c r="O1548" s="12">
        <f t="shared" si="102"/>
        <v>3792.3039999999996</v>
      </c>
      <c r="P1548" s="12">
        <f t="shared" si="103"/>
        <v>18961.519999999997</v>
      </c>
      <c r="Q1548" s="51">
        <v>0.2</v>
      </c>
      <c r="R1548" s="52">
        <v>0.14699999999999999</v>
      </c>
      <c r="S1548" s="53">
        <f t="shared" si="101"/>
        <v>12939</v>
      </c>
      <c r="T1548" s="12">
        <f t="shared" si="104"/>
        <v>10782.5</v>
      </c>
    </row>
    <row r="1549" spans="3:20" x14ac:dyDescent="0.25">
      <c r="C1549" s="11">
        <v>1543</v>
      </c>
      <c r="D1549" s="9" t="s">
        <v>1921</v>
      </c>
      <c r="E1549" s="9" t="s">
        <v>17</v>
      </c>
      <c r="F1549" s="9">
        <v>2</v>
      </c>
      <c r="G1549" s="2"/>
      <c r="H1549" s="6"/>
      <c r="I1549" s="11" t="s">
        <v>12</v>
      </c>
      <c r="J1549" s="12">
        <v>21697</v>
      </c>
      <c r="K1549" s="11"/>
      <c r="L1549" s="11" t="s">
        <v>2761</v>
      </c>
      <c r="M1549" s="11"/>
      <c r="N1549" s="11"/>
      <c r="O1549" s="12">
        <f t="shared" si="102"/>
        <v>21697</v>
      </c>
      <c r="P1549" s="12">
        <f t="shared" si="103"/>
        <v>43394</v>
      </c>
      <c r="Q1549" s="51">
        <v>0.2</v>
      </c>
      <c r="R1549" s="52">
        <v>0.14699999999999999</v>
      </c>
      <c r="S1549" s="53">
        <f t="shared" si="101"/>
        <v>29612</v>
      </c>
      <c r="T1549" s="12">
        <f t="shared" si="104"/>
        <v>24676.666666666668</v>
      </c>
    </row>
    <row r="1550" spans="3:20" ht="24" x14ac:dyDescent="0.25">
      <c r="C1550" s="11">
        <v>1544</v>
      </c>
      <c r="D1550" s="9" t="s">
        <v>1922</v>
      </c>
      <c r="E1550" s="9" t="s">
        <v>17</v>
      </c>
      <c r="F1550" s="9">
        <v>19</v>
      </c>
      <c r="G1550" s="2"/>
      <c r="H1550" s="6"/>
      <c r="I1550" s="11" t="s">
        <v>12</v>
      </c>
      <c r="J1550" s="12">
        <f>30*90.8076</f>
        <v>2724.2279999999996</v>
      </c>
      <c r="K1550" s="11"/>
      <c r="L1550" s="11" t="s">
        <v>2762</v>
      </c>
      <c r="M1550" s="11"/>
      <c r="N1550" s="11"/>
      <c r="O1550" s="12">
        <f t="shared" si="102"/>
        <v>2724.2279999999996</v>
      </c>
      <c r="P1550" s="12">
        <f t="shared" si="103"/>
        <v>51760.331999999995</v>
      </c>
      <c r="Q1550" s="51">
        <v>0.2</v>
      </c>
      <c r="R1550" s="52">
        <v>0.14699999999999999</v>
      </c>
      <c r="S1550" s="53">
        <f t="shared" ref="S1550:S1613" si="105">ROUND(P1550*(1-Q1550)*(1-R1550),0)</f>
        <v>35321</v>
      </c>
      <c r="T1550" s="12">
        <f t="shared" si="104"/>
        <v>29434.166666666668</v>
      </c>
    </row>
    <row r="1551" spans="3:20" x14ac:dyDescent="0.25">
      <c r="C1551" s="11">
        <v>1545</v>
      </c>
      <c r="D1551" s="9" t="s">
        <v>1923</v>
      </c>
      <c r="E1551" s="9" t="s">
        <v>17</v>
      </c>
      <c r="F1551" s="9">
        <v>2</v>
      </c>
      <c r="G1551" s="2"/>
      <c r="H1551" s="6"/>
      <c r="I1551" s="11" t="s">
        <v>12</v>
      </c>
      <c r="J1551" s="12">
        <v>19980</v>
      </c>
      <c r="K1551" s="11"/>
      <c r="L1551" s="11" t="s">
        <v>2763</v>
      </c>
      <c r="M1551" s="11"/>
      <c r="N1551" s="11"/>
      <c r="O1551" s="12">
        <f t="shared" si="102"/>
        <v>19980</v>
      </c>
      <c r="P1551" s="12">
        <f t="shared" si="103"/>
        <v>39960</v>
      </c>
      <c r="Q1551" s="51">
        <v>0.2</v>
      </c>
      <c r="R1551" s="52">
        <v>0.14699999999999999</v>
      </c>
      <c r="S1551" s="53">
        <f t="shared" si="105"/>
        <v>27269</v>
      </c>
      <c r="T1551" s="12">
        <f t="shared" si="104"/>
        <v>22724.166666666668</v>
      </c>
    </row>
    <row r="1552" spans="3:20" x14ac:dyDescent="0.25">
      <c r="C1552" s="11">
        <v>1546</v>
      </c>
      <c r="D1552" s="9" t="s">
        <v>1924</v>
      </c>
      <c r="E1552" s="9" t="s">
        <v>17</v>
      </c>
      <c r="F1552" s="9">
        <v>4</v>
      </c>
      <c r="G1552" s="2"/>
      <c r="H1552" s="6"/>
      <c r="I1552" s="11" t="s">
        <v>12</v>
      </c>
      <c r="J1552" s="12">
        <v>41148</v>
      </c>
      <c r="K1552" s="11"/>
      <c r="L1552" s="11" t="s">
        <v>2764</v>
      </c>
      <c r="M1552" s="11"/>
      <c r="N1552" s="11"/>
      <c r="O1552" s="12">
        <f t="shared" si="102"/>
        <v>41148</v>
      </c>
      <c r="P1552" s="12">
        <f t="shared" si="103"/>
        <v>164592</v>
      </c>
      <c r="Q1552" s="51">
        <v>0.2</v>
      </c>
      <c r="R1552" s="52">
        <v>0.14699999999999999</v>
      </c>
      <c r="S1552" s="53">
        <f t="shared" si="105"/>
        <v>112318</v>
      </c>
      <c r="T1552" s="12">
        <f t="shared" si="104"/>
        <v>93598.333333333343</v>
      </c>
    </row>
    <row r="1553" spans="3:20" ht="24" x14ac:dyDescent="0.25">
      <c r="C1553" s="11">
        <v>1547</v>
      </c>
      <c r="D1553" s="9" t="s">
        <v>1925</v>
      </c>
      <c r="E1553" s="9" t="s">
        <v>17</v>
      </c>
      <c r="F1553" s="9">
        <v>2</v>
      </c>
      <c r="G1553" s="2"/>
      <c r="H1553" s="6"/>
      <c r="I1553" s="11" t="s">
        <v>12</v>
      </c>
      <c r="J1553" s="12">
        <v>1631</v>
      </c>
      <c r="K1553" s="11"/>
      <c r="L1553" s="11" t="s">
        <v>2765</v>
      </c>
      <c r="M1553" s="11"/>
      <c r="N1553" s="11"/>
      <c r="O1553" s="12">
        <f t="shared" si="102"/>
        <v>1631</v>
      </c>
      <c r="P1553" s="12">
        <f t="shared" si="103"/>
        <v>3262</v>
      </c>
      <c r="Q1553" s="51">
        <v>0.2</v>
      </c>
      <c r="R1553" s="52">
        <v>0.14699999999999999</v>
      </c>
      <c r="S1553" s="53">
        <f t="shared" si="105"/>
        <v>2226</v>
      </c>
      <c r="T1553" s="12">
        <f t="shared" si="104"/>
        <v>1855</v>
      </c>
    </row>
    <row r="1554" spans="3:20" x14ac:dyDescent="0.25">
      <c r="C1554" s="11">
        <v>1548</v>
      </c>
      <c r="D1554" s="9" t="s">
        <v>1926</v>
      </c>
      <c r="E1554" s="9" t="s">
        <v>17</v>
      </c>
      <c r="F1554" s="9">
        <v>5</v>
      </c>
      <c r="G1554" s="2"/>
      <c r="H1554" s="6"/>
      <c r="I1554" s="11" t="s">
        <v>12</v>
      </c>
      <c r="J1554" s="12">
        <v>2153</v>
      </c>
      <c r="K1554" s="11"/>
      <c r="L1554" s="11" t="s">
        <v>2766</v>
      </c>
      <c r="M1554" s="11"/>
      <c r="N1554" s="11"/>
      <c r="O1554" s="12">
        <f t="shared" si="102"/>
        <v>2153</v>
      </c>
      <c r="P1554" s="12">
        <f t="shared" si="103"/>
        <v>10765</v>
      </c>
      <c r="Q1554" s="51">
        <v>0.2</v>
      </c>
      <c r="R1554" s="52">
        <v>0.14699999999999999</v>
      </c>
      <c r="S1554" s="53">
        <f t="shared" si="105"/>
        <v>7346</v>
      </c>
      <c r="T1554" s="12">
        <f t="shared" si="104"/>
        <v>6121.666666666667</v>
      </c>
    </row>
    <row r="1555" spans="3:20" ht="36" x14ac:dyDescent="0.25">
      <c r="C1555" s="11">
        <v>1549</v>
      </c>
      <c r="D1555" s="9" t="s">
        <v>1927</v>
      </c>
      <c r="E1555" s="9" t="s">
        <v>17</v>
      </c>
      <c r="F1555" s="9">
        <v>5</v>
      </c>
      <c r="G1555" s="2"/>
      <c r="H1555" s="6"/>
      <c r="I1555" s="11" t="s">
        <v>12</v>
      </c>
      <c r="J1555" s="12">
        <v>11206</v>
      </c>
      <c r="K1555" s="11"/>
      <c r="L1555" s="11" t="s">
        <v>2767</v>
      </c>
      <c r="M1555" s="11"/>
      <c r="N1555" s="11"/>
      <c r="O1555" s="12">
        <f t="shared" si="102"/>
        <v>11206</v>
      </c>
      <c r="P1555" s="12">
        <f t="shared" si="103"/>
        <v>56030</v>
      </c>
      <c r="Q1555" s="51">
        <v>0.2</v>
      </c>
      <c r="R1555" s="52">
        <v>0.14699999999999999</v>
      </c>
      <c r="S1555" s="53">
        <f t="shared" si="105"/>
        <v>38235</v>
      </c>
      <c r="T1555" s="12">
        <f t="shared" si="104"/>
        <v>31862.5</v>
      </c>
    </row>
    <row r="1556" spans="3:20" x14ac:dyDescent="0.25">
      <c r="C1556" s="11">
        <v>1550</v>
      </c>
      <c r="D1556" s="9" t="s">
        <v>1928</v>
      </c>
      <c r="E1556" s="9" t="s">
        <v>17</v>
      </c>
      <c r="F1556" s="9">
        <v>8</v>
      </c>
      <c r="G1556" s="2"/>
      <c r="H1556" s="6"/>
      <c r="I1556" s="11" t="s">
        <v>12</v>
      </c>
      <c r="J1556" s="12">
        <v>10745</v>
      </c>
      <c r="K1556" s="11"/>
      <c r="L1556" s="11" t="s">
        <v>2768</v>
      </c>
      <c r="M1556" s="11"/>
      <c r="N1556" s="11"/>
      <c r="O1556" s="12">
        <f t="shared" si="102"/>
        <v>10745</v>
      </c>
      <c r="P1556" s="12">
        <f t="shared" si="103"/>
        <v>85960</v>
      </c>
      <c r="Q1556" s="51">
        <v>0.2</v>
      </c>
      <c r="R1556" s="52">
        <v>0.14699999999999999</v>
      </c>
      <c r="S1556" s="53">
        <f t="shared" si="105"/>
        <v>58659</v>
      </c>
      <c r="T1556" s="12">
        <f t="shared" si="104"/>
        <v>48882.5</v>
      </c>
    </row>
    <row r="1557" spans="3:20" ht="24" x14ac:dyDescent="0.25">
      <c r="C1557" s="11">
        <v>1551</v>
      </c>
      <c r="D1557" s="9" t="s">
        <v>1929</v>
      </c>
      <c r="E1557" s="9" t="s">
        <v>17</v>
      </c>
      <c r="F1557" s="9">
        <v>12</v>
      </c>
      <c r="G1557" s="2"/>
      <c r="H1557" s="6"/>
      <c r="I1557" s="11" t="s">
        <v>12</v>
      </c>
      <c r="J1557" s="12">
        <v>3024</v>
      </c>
      <c r="K1557" s="11"/>
      <c r="L1557" s="11" t="s">
        <v>2769</v>
      </c>
      <c r="M1557" s="11"/>
      <c r="N1557" s="11"/>
      <c r="O1557" s="12">
        <f t="shared" si="102"/>
        <v>3024</v>
      </c>
      <c r="P1557" s="12">
        <f t="shared" si="103"/>
        <v>36288</v>
      </c>
      <c r="Q1557" s="51">
        <v>0.2</v>
      </c>
      <c r="R1557" s="52">
        <v>0.14699999999999999</v>
      </c>
      <c r="S1557" s="53">
        <f t="shared" si="105"/>
        <v>24763</v>
      </c>
      <c r="T1557" s="12">
        <f t="shared" si="104"/>
        <v>20635.833333333336</v>
      </c>
    </row>
    <row r="1558" spans="3:20" ht="24" x14ac:dyDescent="0.25">
      <c r="C1558" s="11">
        <v>1552</v>
      </c>
      <c r="D1558" s="9" t="s">
        <v>1930</v>
      </c>
      <c r="E1558" s="9" t="s">
        <v>17</v>
      </c>
      <c r="F1558" s="9">
        <v>1</v>
      </c>
      <c r="G1558" s="2"/>
      <c r="H1558" s="6"/>
      <c r="I1558" s="11" t="s">
        <v>12</v>
      </c>
      <c r="J1558" s="12">
        <v>3100</v>
      </c>
      <c r="K1558" s="11"/>
      <c r="L1558" s="11" t="s">
        <v>2770</v>
      </c>
      <c r="M1558" s="11"/>
      <c r="N1558" s="11"/>
      <c r="O1558" s="12">
        <f t="shared" si="102"/>
        <v>3100</v>
      </c>
      <c r="P1558" s="12">
        <f t="shared" si="103"/>
        <v>3100</v>
      </c>
      <c r="Q1558" s="51">
        <v>0.2</v>
      </c>
      <c r="R1558" s="52">
        <v>0.14699999999999999</v>
      </c>
      <c r="S1558" s="53">
        <f t="shared" si="105"/>
        <v>2115</v>
      </c>
      <c r="T1558" s="12">
        <f t="shared" si="104"/>
        <v>1762.5</v>
      </c>
    </row>
    <row r="1559" spans="3:20" x14ac:dyDescent="0.25">
      <c r="C1559" s="11">
        <v>1553</v>
      </c>
      <c r="D1559" s="9" t="s">
        <v>1931</v>
      </c>
      <c r="E1559" s="9" t="s">
        <v>17</v>
      </c>
      <c r="F1559" s="9">
        <v>7</v>
      </c>
      <c r="G1559" s="2"/>
      <c r="H1559" s="6"/>
      <c r="I1559" s="11" t="s">
        <v>12</v>
      </c>
      <c r="J1559" s="12">
        <v>957</v>
      </c>
      <c r="K1559" s="11"/>
      <c r="L1559" s="11" t="s">
        <v>2771</v>
      </c>
      <c r="M1559" s="11"/>
      <c r="N1559" s="11"/>
      <c r="O1559" s="12">
        <f t="shared" si="102"/>
        <v>957</v>
      </c>
      <c r="P1559" s="12">
        <f t="shared" si="103"/>
        <v>6699</v>
      </c>
      <c r="Q1559" s="51">
        <v>0.2</v>
      </c>
      <c r="R1559" s="52">
        <v>0.14699999999999999</v>
      </c>
      <c r="S1559" s="53">
        <f t="shared" si="105"/>
        <v>4571</v>
      </c>
      <c r="T1559" s="12">
        <f t="shared" si="104"/>
        <v>3809.166666666667</v>
      </c>
    </row>
    <row r="1560" spans="3:20" x14ac:dyDescent="0.25">
      <c r="C1560" s="11">
        <v>1554</v>
      </c>
      <c r="D1560" s="9" t="s">
        <v>1932</v>
      </c>
      <c r="E1560" s="9" t="s">
        <v>17</v>
      </c>
      <c r="F1560" s="9">
        <v>4</v>
      </c>
      <c r="G1560" s="2"/>
      <c r="H1560" s="6"/>
      <c r="I1560" s="11" t="s">
        <v>12</v>
      </c>
      <c r="J1560" s="12">
        <f>322.51*103.8379</f>
        <v>33488.761128999999</v>
      </c>
      <c r="K1560" s="11"/>
      <c r="L1560" s="11" t="s">
        <v>2772</v>
      </c>
      <c r="M1560" s="11"/>
      <c r="N1560" s="11"/>
      <c r="O1560" s="12">
        <f t="shared" si="102"/>
        <v>33488.761128999999</v>
      </c>
      <c r="P1560" s="12">
        <f t="shared" si="103"/>
        <v>133955.04451599999</v>
      </c>
      <c r="Q1560" s="51">
        <v>0.2</v>
      </c>
      <c r="R1560" s="52">
        <v>0.14699999999999999</v>
      </c>
      <c r="S1560" s="53">
        <f t="shared" si="105"/>
        <v>91411</v>
      </c>
      <c r="T1560" s="12">
        <f t="shared" si="104"/>
        <v>76175.833333333343</v>
      </c>
    </row>
    <row r="1561" spans="3:20" x14ac:dyDescent="0.25">
      <c r="C1561" s="11">
        <v>1555</v>
      </c>
      <c r="D1561" s="9" t="s">
        <v>1933</v>
      </c>
      <c r="E1561" s="9" t="s">
        <v>17</v>
      </c>
      <c r="F1561" s="9">
        <v>6</v>
      </c>
      <c r="G1561" s="2"/>
      <c r="H1561" s="6"/>
      <c r="I1561" s="11" t="s">
        <v>12</v>
      </c>
      <c r="J1561" s="12">
        <v>6240</v>
      </c>
      <c r="K1561" s="11"/>
      <c r="L1561" s="11" t="s">
        <v>2773</v>
      </c>
      <c r="M1561" s="11"/>
      <c r="N1561" s="11"/>
      <c r="O1561" s="12">
        <f t="shared" si="102"/>
        <v>6240</v>
      </c>
      <c r="P1561" s="12">
        <f t="shared" si="103"/>
        <v>37440</v>
      </c>
      <c r="Q1561" s="51">
        <v>0.2</v>
      </c>
      <c r="R1561" s="52">
        <v>0.14699999999999999</v>
      </c>
      <c r="S1561" s="53">
        <f t="shared" si="105"/>
        <v>25549</v>
      </c>
      <c r="T1561" s="12">
        <f t="shared" si="104"/>
        <v>21290.833333333336</v>
      </c>
    </row>
    <row r="1562" spans="3:20" ht="24" x14ac:dyDescent="0.25">
      <c r="C1562" s="11">
        <v>1556</v>
      </c>
      <c r="D1562" s="9" t="s">
        <v>1934</v>
      </c>
      <c r="E1562" s="9" t="s">
        <v>17</v>
      </c>
      <c r="F1562" s="9">
        <v>8</v>
      </c>
      <c r="G1562" s="2"/>
      <c r="H1562" s="6"/>
      <c r="I1562" s="11" t="s">
        <v>12</v>
      </c>
      <c r="J1562" s="12">
        <v>45216</v>
      </c>
      <c r="K1562" s="11"/>
      <c r="L1562" s="11" t="s">
        <v>2774</v>
      </c>
      <c r="M1562" s="11"/>
      <c r="N1562" s="11"/>
      <c r="O1562" s="12">
        <f t="shared" si="102"/>
        <v>45216</v>
      </c>
      <c r="P1562" s="12">
        <f t="shared" si="103"/>
        <v>361728</v>
      </c>
      <c r="Q1562" s="51">
        <v>0.2</v>
      </c>
      <c r="R1562" s="52">
        <v>0.14699999999999999</v>
      </c>
      <c r="S1562" s="53">
        <f t="shared" si="105"/>
        <v>246843</v>
      </c>
      <c r="T1562" s="12">
        <f t="shared" si="104"/>
        <v>205702.5</v>
      </c>
    </row>
    <row r="1563" spans="3:20" ht="24" x14ac:dyDescent="0.25">
      <c r="C1563" s="11">
        <v>1557</v>
      </c>
      <c r="D1563" s="9" t="s">
        <v>1935</v>
      </c>
      <c r="E1563" s="9" t="s">
        <v>17</v>
      </c>
      <c r="F1563" s="9">
        <v>8</v>
      </c>
      <c r="G1563" s="2"/>
      <c r="H1563" s="6"/>
      <c r="I1563" s="11" t="s">
        <v>12</v>
      </c>
      <c r="J1563" s="12">
        <v>45216</v>
      </c>
      <c r="K1563" s="11"/>
      <c r="L1563" s="11" t="s">
        <v>2774</v>
      </c>
      <c r="M1563" s="11"/>
      <c r="N1563" s="11"/>
      <c r="O1563" s="12">
        <f t="shared" si="102"/>
        <v>45216</v>
      </c>
      <c r="P1563" s="12">
        <f t="shared" si="103"/>
        <v>361728</v>
      </c>
      <c r="Q1563" s="51">
        <v>0.2</v>
      </c>
      <c r="R1563" s="52">
        <v>0.14699999999999999</v>
      </c>
      <c r="S1563" s="53">
        <f t="shared" si="105"/>
        <v>246843</v>
      </c>
      <c r="T1563" s="12">
        <f t="shared" si="104"/>
        <v>205702.5</v>
      </c>
    </row>
    <row r="1564" spans="3:20" x14ac:dyDescent="0.25">
      <c r="C1564" s="11">
        <v>1558</v>
      </c>
      <c r="D1564" s="9" t="s">
        <v>1936</v>
      </c>
      <c r="E1564" s="9" t="s">
        <v>17</v>
      </c>
      <c r="F1564" s="9">
        <v>2</v>
      </c>
      <c r="G1564" s="2"/>
      <c r="H1564" s="6"/>
      <c r="I1564" s="11" t="s">
        <v>12</v>
      </c>
      <c r="J1564" s="12">
        <v>1296</v>
      </c>
      <c r="K1564" s="11"/>
      <c r="L1564" s="11" t="s">
        <v>2775</v>
      </c>
      <c r="M1564" s="11"/>
      <c r="N1564" s="11"/>
      <c r="O1564" s="12">
        <f t="shared" si="102"/>
        <v>1296</v>
      </c>
      <c r="P1564" s="12">
        <f t="shared" si="103"/>
        <v>2592</v>
      </c>
      <c r="Q1564" s="51">
        <v>0.2</v>
      </c>
      <c r="R1564" s="52">
        <v>0.14699999999999999</v>
      </c>
      <c r="S1564" s="53">
        <f t="shared" si="105"/>
        <v>1769</v>
      </c>
      <c r="T1564" s="12">
        <f t="shared" si="104"/>
        <v>1474.1666666666667</v>
      </c>
    </row>
    <row r="1565" spans="3:20" ht="36" x14ac:dyDescent="0.25">
      <c r="C1565" s="11">
        <v>1559</v>
      </c>
      <c r="D1565" s="9" t="s">
        <v>1937</v>
      </c>
      <c r="E1565" s="9" t="s">
        <v>17</v>
      </c>
      <c r="F1565" s="9">
        <v>1</v>
      </c>
      <c r="G1565" s="2"/>
      <c r="H1565" s="6"/>
      <c r="I1565" s="11" t="s">
        <v>12</v>
      </c>
      <c r="J1565" s="12">
        <v>7473</v>
      </c>
      <c r="K1565" s="11"/>
      <c r="L1565" s="11" t="s">
        <v>2776</v>
      </c>
      <c r="M1565" s="11"/>
      <c r="N1565" s="11"/>
      <c r="O1565" s="12">
        <f t="shared" si="102"/>
        <v>7473</v>
      </c>
      <c r="P1565" s="12">
        <f t="shared" si="103"/>
        <v>7473</v>
      </c>
      <c r="Q1565" s="51">
        <v>0.2</v>
      </c>
      <c r="R1565" s="52">
        <v>0.14699999999999999</v>
      </c>
      <c r="S1565" s="53">
        <f t="shared" si="105"/>
        <v>5100</v>
      </c>
      <c r="T1565" s="12">
        <f t="shared" si="104"/>
        <v>4250</v>
      </c>
    </row>
    <row r="1566" spans="3:20" ht="24" x14ac:dyDescent="0.25">
      <c r="C1566" s="11">
        <v>1560</v>
      </c>
      <c r="D1566" s="9" t="s">
        <v>1938</v>
      </c>
      <c r="E1566" s="9" t="s">
        <v>17</v>
      </c>
      <c r="F1566" s="9">
        <v>1</v>
      </c>
      <c r="G1566" s="2"/>
      <c r="H1566" s="6"/>
      <c r="I1566" s="11" t="s">
        <v>12</v>
      </c>
      <c r="J1566" s="12">
        <v>22000</v>
      </c>
      <c r="K1566" s="11"/>
      <c r="L1566" s="11" t="s">
        <v>2777</v>
      </c>
      <c r="M1566" s="11"/>
      <c r="N1566" s="11"/>
      <c r="O1566" s="12">
        <f t="shared" si="102"/>
        <v>22000</v>
      </c>
      <c r="P1566" s="12">
        <f t="shared" si="103"/>
        <v>22000</v>
      </c>
      <c r="Q1566" s="51">
        <v>0.2</v>
      </c>
      <c r="R1566" s="52">
        <v>0.14699999999999999</v>
      </c>
      <c r="S1566" s="53">
        <f t="shared" si="105"/>
        <v>15013</v>
      </c>
      <c r="T1566" s="12">
        <f t="shared" si="104"/>
        <v>12510.833333333334</v>
      </c>
    </row>
    <row r="1567" spans="3:20" ht="84" x14ac:dyDescent="0.25">
      <c r="C1567" s="11">
        <v>1561</v>
      </c>
      <c r="D1567" s="9" t="s">
        <v>1939</v>
      </c>
      <c r="E1567" s="9" t="s">
        <v>17</v>
      </c>
      <c r="F1567" s="9">
        <v>3</v>
      </c>
      <c r="G1567" s="2"/>
      <c r="H1567" s="6"/>
      <c r="I1567" s="11" t="s">
        <v>12</v>
      </c>
      <c r="J1567" s="12">
        <v>260</v>
      </c>
      <c r="K1567" s="11"/>
      <c r="L1567" s="11" t="s">
        <v>2778</v>
      </c>
      <c r="M1567" s="11"/>
      <c r="N1567" s="11"/>
      <c r="O1567" s="12">
        <f t="shared" si="102"/>
        <v>260</v>
      </c>
      <c r="P1567" s="12">
        <f t="shared" si="103"/>
        <v>780</v>
      </c>
      <c r="Q1567" s="51">
        <v>0.2</v>
      </c>
      <c r="R1567" s="52">
        <v>0.14699999999999999</v>
      </c>
      <c r="S1567" s="53">
        <f t="shared" si="105"/>
        <v>532</v>
      </c>
      <c r="T1567" s="12">
        <f t="shared" si="104"/>
        <v>443.33333333333337</v>
      </c>
    </row>
    <row r="1568" spans="3:20" ht="84" x14ac:dyDescent="0.25">
      <c r="C1568" s="11">
        <v>1562</v>
      </c>
      <c r="D1568" s="9" t="s">
        <v>1940</v>
      </c>
      <c r="E1568" s="9" t="s">
        <v>17</v>
      </c>
      <c r="F1568" s="9">
        <v>5</v>
      </c>
      <c r="G1568" s="2"/>
      <c r="H1568" s="6"/>
      <c r="I1568" s="11" t="s">
        <v>12</v>
      </c>
      <c r="J1568" s="12">
        <v>260</v>
      </c>
      <c r="K1568" s="11"/>
      <c r="L1568" s="11" t="s">
        <v>2778</v>
      </c>
      <c r="M1568" s="11"/>
      <c r="N1568" s="11"/>
      <c r="O1568" s="12">
        <f t="shared" si="102"/>
        <v>260</v>
      </c>
      <c r="P1568" s="12">
        <f t="shared" si="103"/>
        <v>1300</v>
      </c>
      <c r="Q1568" s="51">
        <v>0.2</v>
      </c>
      <c r="R1568" s="52">
        <v>0.14699999999999999</v>
      </c>
      <c r="S1568" s="53">
        <f t="shared" si="105"/>
        <v>887</v>
      </c>
      <c r="T1568" s="12">
        <f t="shared" si="104"/>
        <v>739.16666666666674</v>
      </c>
    </row>
    <row r="1569" spans="3:20" x14ac:dyDescent="0.25">
      <c r="C1569" s="11">
        <v>1563</v>
      </c>
      <c r="D1569" s="9" t="s">
        <v>1941</v>
      </c>
      <c r="E1569" s="9" t="s">
        <v>17</v>
      </c>
      <c r="F1569" s="9">
        <v>12</v>
      </c>
      <c r="G1569" s="2"/>
      <c r="H1569" s="6"/>
      <c r="I1569" s="11" t="s">
        <v>12</v>
      </c>
      <c r="J1569" s="12">
        <v>120</v>
      </c>
      <c r="K1569" s="11"/>
      <c r="L1569" s="11" t="s">
        <v>2779</v>
      </c>
      <c r="M1569" s="11"/>
      <c r="N1569" s="11"/>
      <c r="O1569" s="12">
        <f t="shared" si="102"/>
        <v>120</v>
      </c>
      <c r="P1569" s="12">
        <f t="shared" si="103"/>
        <v>1440</v>
      </c>
      <c r="Q1569" s="51">
        <v>0.2</v>
      </c>
      <c r="R1569" s="52">
        <v>0.14699999999999999</v>
      </c>
      <c r="S1569" s="53">
        <f t="shared" si="105"/>
        <v>983</v>
      </c>
      <c r="T1569" s="12">
        <f t="shared" si="104"/>
        <v>819.16666666666674</v>
      </c>
    </row>
    <row r="1570" spans="3:20" ht="24" x14ac:dyDescent="0.25">
      <c r="C1570" s="11">
        <v>1564</v>
      </c>
      <c r="D1570" s="9" t="s">
        <v>1942</v>
      </c>
      <c r="E1570" s="9" t="s">
        <v>17</v>
      </c>
      <c r="F1570" s="9">
        <v>5</v>
      </c>
      <c r="G1570" s="2"/>
      <c r="H1570" s="6"/>
      <c r="I1570" s="11" t="s">
        <v>12</v>
      </c>
      <c r="J1570" s="12">
        <v>1171</v>
      </c>
      <c r="K1570" s="11"/>
      <c r="L1570" s="11" t="s">
        <v>2780</v>
      </c>
      <c r="M1570" s="11"/>
      <c r="N1570" s="11"/>
      <c r="O1570" s="12">
        <f t="shared" si="102"/>
        <v>1171</v>
      </c>
      <c r="P1570" s="12">
        <f t="shared" si="103"/>
        <v>5855</v>
      </c>
      <c r="Q1570" s="51">
        <v>0.2</v>
      </c>
      <c r="R1570" s="52">
        <v>0.14699999999999999</v>
      </c>
      <c r="S1570" s="53">
        <f t="shared" si="105"/>
        <v>3995</v>
      </c>
      <c r="T1570" s="12">
        <f t="shared" si="104"/>
        <v>3329.166666666667</v>
      </c>
    </row>
    <row r="1571" spans="3:20" ht="24" x14ac:dyDescent="0.25">
      <c r="C1571" s="11">
        <v>1565</v>
      </c>
      <c r="D1571" s="9" t="s">
        <v>1943</v>
      </c>
      <c r="E1571" s="9" t="s">
        <v>17</v>
      </c>
      <c r="F1571" s="9">
        <v>1</v>
      </c>
      <c r="G1571" s="2"/>
      <c r="H1571" s="6"/>
      <c r="I1571" s="11" t="s">
        <v>12</v>
      </c>
      <c r="J1571" s="12">
        <v>1810</v>
      </c>
      <c r="K1571" s="11"/>
      <c r="L1571" s="11" t="s">
        <v>2781</v>
      </c>
      <c r="M1571" s="11"/>
      <c r="N1571" s="11"/>
      <c r="O1571" s="12">
        <f t="shared" si="102"/>
        <v>1810</v>
      </c>
      <c r="P1571" s="12">
        <f t="shared" si="103"/>
        <v>1810</v>
      </c>
      <c r="Q1571" s="51">
        <v>0.2</v>
      </c>
      <c r="R1571" s="52">
        <v>0.14699999999999999</v>
      </c>
      <c r="S1571" s="53">
        <f t="shared" si="105"/>
        <v>1235</v>
      </c>
      <c r="T1571" s="12">
        <f t="shared" si="104"/>
        <v>1029.1666666666667</v>
      </c>
    </row>
    <row r="1572" spans="3:20" x14ac:dyDescent="0.25">
      <c r="C1572" s="11">
        <v>1566</v>
      </c>
      <c r="D1572" s="9" t="s">
        <v>1944</v>
      </c>
      <c r="E1572" s="9" t="s">
        <v>17</v>
      </c>
      <c r="F1572" s="9">
        <v>10</v>
      </c>
      <c r="G1572" s="2"/>
      <c r="H1572" s="6"/>
      <c r="I1572" s="11" t="s">
        <v>12</v>
      </c>
      <c r="J1572" s="12">
        <v>577</v>
      </c>
      <c r="K1572" s="11"/>
      <c r="L1572" s="11" t="s">
        <v>2782</v>
      </c>
      <c r="M1572" s="11"/>
      <c r="N1572" s="11"/>
      <c r="O1572" s="12">
        <f t="shared" si="102"/>
        <v>577</v>
      </c>
      <c r="P1572" s="12">
        <f t="shared" si="103"/>
        <v>5770</v>
      </c>
      <c r="Q1572" s="51">
        <v>0.2</v>
      </c>
      <c r="R1572" s="52">
        <v>0.14699999999999999</v>
      </c>
      <c r="S1572" s="53">
        <f t="shared" si="105"/>
        <v>3937</v>
      </c>
      <c r="T1572" s="12">
        <f t="shared" si="104"/>
        <v>3280.8333333333335</v>
      </c>
    </row>
    <row r="1573" spans="3:20" x14ac:dyDescent="0.25">
      <c r="C1573" s="11">
        <v>1567</v>
      </c>
      <c r="D1573" s="9" t="s">
        <v>1945</v>
      </c>
      <c r="E1573" s="9" t="s">
        <v>17</v>
      </c>
      <c r="F1573" s="9">
        <v>2</v>
      </c>
      <c r="G1573" s="2"/>
      <c r="H1573" s="6"/>
      <c r="I1573" s="11" t="s">
        <v>12</v>
      </c>
      <c r="J1573" s="12">
        <v>890</v>
      </c>
      <c r="K1573" s="11"/>
      <c r="L1573" s="11" t="s">
        <v>2783</v>
      </c>
      <c r="M1573" s="11"/>
      <c r="N1573" s="11"/>
      <c r="O1573" s="12">
        <f t="shared" si="102"/>
        <v>890</v>
      </c>
      <c r="P1573" s="12">
        <f t="shared" si="103"/>
        <v>1780</v>
      </c>
      <c r="Q1573" s="51">
        <v>0.2</v>
      </c>
      <c r="R1573" s="52">
        <v>0.14699999999999999</v>
      </c>
      <c r="S1573" s="53">
        <f t="shared" si="105"/>
        <v>1215</v>
      </c>
      <c r="T1573" s="12">
        <f t="shared" si="104"/>
        <v>1012.5</v>
      </c>
    </row>
    <row r="1574" spans="3:20" x14ac:dyDescent="0.25">
      <c r="C1574" s="11">
        <v>1568</v>
      </c>
      <c r="D1574" s="9" t="s">
        <v>1946</v>
      </c>
      <c r="E1574" s="9" t="s">
        <v>17</v>
      </c>
      <c r="F1574" s="9">
        <v>9</v>
      </c>
      <c r="G1574" s="2"/>
      <c r="H1574" s="6"/>
      <c r="I1574" s="11" t="s">
        <v>12</v>
      </c>
      <c r="J1574" s="12">
        <v>1170</v>
      </c>
      <c r="K1574" s="11"/>
      <c r="L1574" s="11" t="s">
        <v>2784</v>
      </c>
      <c r="M1574" s="11"/>
      <c r="N1574" s="11"/>
      <c r="O1574" s="12">
        <f t="shared" si="102"/>
        <v>1170</v>
      </c>
      <c r="P1574" s="12">
        <f t="shared" si="103"/>
        <v>10530</v>
      </c>
      <c r="Q1574" s="51">
        <v>0.2</v>
      </c>
      <c r="R1574" s="52">
        <v>0.14699999999999999</v>
      </c>
      <c r="S1574" s="53">
        <f t="shared" si="105"/>
        <v>7186</v>
      </c>
      <c r="T1574" s="12">
        <f t="shared" si="104"/>
        <v>5988.3333333333339</v>
      </c>
    </row>
    <row r="1575" spans="3:20" x14ac:dyDescent="0.25">
      <c r="C1575" s="11">
        <v>1569</v>
      </c>
      <c r="D1575" s="9" t="s">
        <v>1947</v>
      </c>
      <c r="E1575" s="9" t="s">
        <v>17</v>
      </c>
      <c r="F1575" s="9">
        <v>5</v>
      </c>
      <c r="G1575" s="2"/>
      <c r="H1575" s="6"/>
      <c r="I1575" s="11" t="s">
        <v>12</v>
      </c>
      <c r="J1575" s="12">
        <v>600</v>
      </c>
      <c r="K1575" s="11"/>
      <c r="L1575" s="11" t="s">
        <v>2784</v>
      </c>
      <c r="M1575" s="11"/>
      <c r="N1575" s="11"/>
      <c r="O1575" s="12">
        <f t="shared" si="102"/>
        <v>600</v>
      </c>
      <c r="P1575" s="12">
        <f t="shared" si="103"/>
        <v>3000</v>
      </c>
      <c r="Q1575" s="51">
        <v>0.2</v>
      </c>
      <c r="R1575" s="52">
        <v>0.14699999999999999</v>
      </c>
      <c r="S1575" s="53">
        <f t="shared" si="105"/>
        <v>2047</v>
      </c>
      <c r="T1575" s="12">
        <f t="shared" si="104"/>
        <v>1705.8333333333335</v>
      </c>
    </row>
    <row r="1576" spans="3:20" x14ac:dyDescent="0.25">
      <c r="C1576" s="11">
        <v>1570</v>
      </c>
      <c r="D1576" s="9" t="s">
        <v>1948</v>
      </c>
      <c r="E1576" s="9" t="s">
        <v>17</v>
      </c>
      <c r="F1576" s="9">
        <v>8</v>
      </c>
      <c r="G1576" s="2"/>
      <c r="H1576" s="6"/>
      <c r="I1576" s="11" t="s">
        <v>12</v>
      </c>
      <c r="J1576" s="12">
        <v>550</v>
      </c>
      <c r="K1576" s="11"/>
      <c r="L1576" s="11" t="s">
        <v>2785</v>
      </c>
      <c r="M1576" s="11"/>
      <c r="N1576" s="11"/>
      <c r="O1576" s="12">
        <f t="shared" si="102"/>
        <v>550</v>
      </c>
      <c r="P1576" s="12">
        <f t="shared" si="103"/>
        <v>4400</v>
      </c>
      <c r="Q1576" s="51">
        <v>0.2</v>
      </c>
      <c r="R1576" s="52">
        <v>0.14699999999999999</v>
      </c>
      <c r="S1576" s="53">
        <f t="shared" si="105"/>
        <v>3003</v>
      </c>
      <c r="T1576" s="12">
        <f t="shared" si="104"/>
        <v>2502.5</v>
      </c>
    </row>
    <row r="1577" spans="3:20" ht="24" x14ac:dyDescent="0.25">
      <c r="C1577" s="11">
        <v>1571</v>
      </c>
      <c r="D1577" s="9" t="s">
        <v>1949</v>
      </c>
      <c r="E1577" s="9" t="s">
        <v>17</v>
      </c>
      <c r="F1577" s="9">
        <v>40</v>
      </c>
      <c r="G1577" s="2"/>
      <c r="H1577" s="6"/>
      <c r="I1577" s="11" t="s">
        <v>12</v>
      </c>
      <c r="J1577" s="12">
        <v>1281.1600000000001</v>
      </c>
      <c r="K1577" s="11"/>
      <c r="L1577" s="11" t="s">
        <v>2786</v>
      </c>
      <c r="M1577" s="11"/>
      <c r="N1577" s="11"/>
      <c r="O1577" s="12">
        <f t="shared" si="102"/>
        <v>1281.1600000000001</v>
      </c>
      <c r="P1577" s="12">
        <f t="shared" si="103"/>
        <v>51246.400000000001</v>
      </c>
      <c r="Q1577" s="51">
        <v>0.2</v>
      </c>
      <c r="R1577" s="52">
        <v>0.14699999999999999</v>
      </c>
      <c r="S1577" s="53">
        <f t="shared" si="105"/>
        <v>34971</v>
      </c>
      <c r="T1577" s="12">
        <f t="shared" si="104"/>
        <v>29142.5</v>
      </c>
    </row>
    <row r="1578" spans="3:20" x14ac:dyDescent="0.25">
      <c r="C1578" s="11">
        <v>1572</v>
      </c>
      <c r="D1578" s="9" t="s">
        <v>1950</v>
      </c>
      <c r="E1578" s="9" t="s">
        <v>17</v>
      </c>
      <c r="F1578" s="9">
        <v>6</v>
      </c>
      <c r="G1578" s="2"/>
      <c r="H1578" s="6"/>
      <c r="I1578" s="11" t="s">
        <v>12</v>
      </c>
      <c r="J1578" s="12">
        <v>348.2</v>
      </c>
      <c r="K1578" s="11"/>
      <c r="L1578" s="11" t="s">
        <v>2787</v>
      </c>
      <c r="M1578" s="11"/>
      <c r="N1578" s="11"/>
      <c r="O1578" s="12">
        <f t="shared" si="102"/>
        <v>348.2</v>
      </c>
      <c r="P1578" s="12">
        <f t="shared" si="103"/>
        <v>2089.1999999999998</v>
      </c>
      <c r="Q1578" s="51">
        <v>0.2</v>
      </c>
      <c r="R1578" s="52">
        <v>0.14699999999999999</v>
      </c>
      <c r="S1578" s="53">
        <f t="shared" si="105"/>
        <v>1426</v>
      </c>
      <c r="T1578" s="12">
        <f t="shared" si="104"/>
        <v>1188.3333333333335</v>
      </c>
    </row>
    <row r="1579" spans="3:20" ht="24" x14ac:dyDescent="0.25">
      <c r="C1579" s="11">
        <v>1573</v>
      </c>
      <c r="D1579" s="9" t="s">
        <v>1951</v>
      </c>
      <c r="E1579" s="9" t="s">
        <v>17</v>
      </c>
      <c r="F1579" s="9">
        <v>5</v>
      </c>
      <c r="G1579" s="2"/>
      <c r="H1579" s="6"/>
      <c r="I1579" s="11" t="s">
        <v>12</v>
      </c>
      <c r="J1579" s="12">
        <v>669</v>
      </c>
      <c r="K1579" s="11"/>
      <c r="L1579" s="11" t="s">
        <v>2788</v>
      </c>
      <c r="M1579" s="11"/>
      <c r="N1579" s="11"/>
      <c r="O1579" s="12">
        <f t="shared" si="102"/>
        <v>669</v>
      </c>
      <c r="P1579" s="12">
        <f t="shared" si="103"/>
        <v>3345</v>
      </c>
      <c r="Q1579" s="51">
        <v>0.2</v>
      </c>
      <c r="R1579" s="52">
        <v>0.14699999999999999</v>
      </c>
      <c r="S1579" s="53">
        <f t="shared" si="105"/>
        <v>2283</v>
      </c>
      <c r="T1579" s="12">
        <f t="shared" si="104"/>
        <v>1902.5</v>
      </c>
    </row>
    <row r="1580" spans="3:20" ht="24" x14ac:dyDescent="0.25">
      <c r="C1580" s="11">
        <v>1574</v>
      </c>
      <c r="D1580" s="9" t="s">
        <v>1952</v>
      </c>
      <c r="E1580" s="9" t="s">
        <v>17</v>
      </c>
      <c r="F1580" s="9">
        <v>2</v>
      </c>
      <c r="G1580" s="2"/>
      <c r="H1580" s="6"/>
      <c r="I1580" s="11" t="s">
        <v>12</v>
      </c>
      <c r="J1580" s="12">
        <v>1322</v>
      </c>
      <c r="K1580" s="11"/>
      <c r="L1580" s="11" t="s">
        <v>2789</v>
      </c>
      <c r="M1580" s="11"/>
      <c r="N1580" s="11"/>
      <c r="O1580" s="12">
        <f t="shared" si="102"/>
        <v>1322</v>
      </c>
      <c r="P1580" s="12">
        <f t="shared" si="103"/>
        <v>2644</v>
      </c>
      <c r="Q1580" s="51">
        <v>0.2</v>
      </c>
      <c r="R1580" s="52">
        <v>0.14699999999999999</v>
      </c>
      <c r="S1580" s="53">
        <f t="shared" si="105"/>
        <v>1804</v>
      </c>
      <c r="T1580" s="12">
        <f t="shared" si="104"/>
        <v>1503.3333333333335</v>
      </c>
    </row>
    <row r="1581" spans="3:20" ht="24" x14ac:dyDescent="0.25">
      <c r="C1581" s="11">
        <v>1575</v>
      </c>
      <c r="D1581" s="9" t="s">
        <v>1953</v>
      </c>
      <c r="E1581" s="9" t="s">
        <v>17</v>
      </c>
      <c r="F1581" s="9">
        <v>4</v>
      </c>
      <c r="G1581" s="2"/>
      <c r="H1581" s="6"/>
      <c r="I1581" s="11" t="s">
        <v>12</v>
      </c>
      <c r="J1581" s="12">
        <v>941</v>
      </c>
      <c r="K1581" s="11"/>
      <c r="L1581" s="11" t="s">
        <v>2790</v>
      </c>
      <c r="M1581" s="11"/>
      <c r="N1581" s="11"/>
      <c r="O1581" s="12">
        <f t="shared" si="102"/>
        <v>941</v>
      </c>
      <c r="P1581" s="12">
        <f t="shared" si="103"/>
        <v>3764</v>
      </c>
      <c r="Q1581" s="51">
        <v>0.2</v>
      </c>
      <c r="R1581" s="52">
        <v>0.14699999999999999</v>
      </c>
      <c r="S1581" s="53">
        <f t="shared" si="105"/>
        <v>2569</v>
      </c>
      <c r="T1581" s="12">
        <f t="shared" si="104"/>
        <v>2140.8333333333335</v>
      </c>
    </row>
    <row r="1582" spans="3:20" ht="24" x14ac:dyDescent="0.25">
      <c r="C1582" s="11">
        <v>1576</v>
      </c>
      <c r="D1582" s="9" t="s">
        <v>1954</v>
      </c>
      <c r="E1582" s="9" t="s">
        <v>17</v>
      </c>
      <c r="F1582" s="9">
        <v>1</v>
      </c>
      <c r="G1582" s="2"/>
      <c r="H1582" s="6"/>
      <c r="I1582" s="11" t="s">
        <v>12</v>
      </c>
      <c r="J1582" s="12">
        <v>1489</v>
      </c>
      <c r="K1582" s="11"/>
      <c r="L1582" s="11" t="s">
        <v>2791</v>
      </c>
      <c r="M1582" s="11"/>
      <c r="N1582" s="11"/>
      <c r="O1582" s="12">
        <f t="shared" si="102"/>
        <v>1489</v>
      </c>
      <c r="P1582" s="12">
        <f t="shared" si="103"/>
        <v>1489</v>
      </c>
      <c r="Q1582" s="51">
        <v>0.2</v>
      </c>
      <c r="R1582" s="52">
        <v>0.14699999999999999</v>
      </c>
      <c r="S1582" s="53">
        <f t="shared" si="105"/>
        <v>1016</v>
      </c>
      <c r="T1582" s="12">
        <f t="shared" si="104"/>
        <v>846.66666666666674</v>
      </c>
    </row>
    <row r="1583" spans="3:20" ht="24" x14ac:dyDescent="0.25">
      <c r="C1583" s="11">
        <v>1577</v>
      </c>
      <c r="D1583" s="9" t="s">
        <v>1955</v>
      </c>
      <c r="E1583" s="9" t="s">
        <v>17</v>
      </c>
      <c r="F1583" s="9">
        <v>7</v>
      </c>
      <c r="G1583" s="2"/>
      <c r="H1583" s="6"/>
      <c r="I1583" s="11" t="s">
        <v>12</v>
      </c>
      <c r="J1583" s="12">
        <v>335</v>
      </c>
      <c r="K1583" s="11"/>
      <c r="L1583" s="11" t="s">
        <v>2792</v>
      </c>
      <c r="M1583" s="11"/>
      <c r="N1583" s="11"/>
      <c r="O1583" s="12">
        <f t="shared" si="102"/>
        <v>335</v>
      </c>
      <c r="P1583" s="12">
        <f t="shared" si="103"/>
        <v>2345</v>
      </c>
      <c r="Q1583" s="51">
        <v>0.2</v>
      </c>
      <c r="R1583" s="52">
        <v>0.14699999999999999</v>
      </c>
      <c r="S1583" s="53">
        <f t="shared" si="105"/>
        <v>1600</v>
      </c>
      <c r="T1583" s="12">
        <f t="shared" si="104"/>
        <v>1333.3333333333335</v>
      </c>
    </row>
    <row r="1584" spans="3:20" ht="24" x14ac:dyDescent="0.25">
      <c r="C1584" s="11">
        <v>1578</v>
      </c>
      <c r="D1584" s="9" t="s">
        <v>1956</v>
      </c>
      <c r="E1584" s="9" t="s">
        <v>17</v>
      </c>
      <c r="F1584" s="9">
        <v>30</v>
      </c>
      <c r="G1584" s="2"/>
      <c r="H1584" s="6"/>
      <c r="I1584" s="11" t="s">
        <v>12</v>
      </c>
      <c r="J1584" s="12">
        <v>335</v>
      </c>
      <c r="K1584" s="11"/>
      <c r="L1584" s="11" t="s">
        <v>2792</v>
      </c>
      <c r="M1584" s="11"/>
      <c r="N1584" s="11"/>
      <c r="O1584" s="12">
        <f t="shared" si="102"/>
        <v>335</v>
      </c>
      <c r="P1584" s="12">
        <f t="shared" si="103"/>
        <v>10050</v>
      </c>
      <c r="Q1584" s="51">
        <v>0.2</v>
      </c>
      <c r="R1584" s="52">
        <v>0.14699999999999999</v>
      </c>
      <c r="S1584" s="53">
        <f t="shared" si="105"/>
        <v>6858</v>
      </c>
      <c r="T1584" s="12">
        <f t="shared" si="104"/>
        <v>5715</v>
      </c>
    </row>
    <row r="1585" spans="3:20" ht="24" x14ac:dyDescent="0.25">
      <c r="C1585" s="11">
        <v>1579</v>
      </c>
      <c r="D1585" s="9" t="s">
        <v>1957</v>
      </c>
      <c r="E1585" s="9" t="s">
        <v>17</v>
      </c>
      <c r="F1585" s="9">
        <v>2</v>
      </c>
      <c r="G1585" s="2"/>
      <c r="H1585" s="6"/>
      <c r="I1585" s="11" t="s">
        <v>12</v>
      </c>
      <c r="J1585" s="12">
        <v>1876</v>
      </c>
      <c r="K1585" s="11"/>
      <c r="L1585" s="11" t="s">
        <v>2793</v>
      </c>
      <c r="M1585" s="11"/>
      <c r="N1585" s="11"/>
      <c r="O1585" s="12">
        <f t="shared" si="102"/>
        <v>1876</v>
      </c>
      <c r="P1585" s="12">
        <f t="shared" si="103"/>
        <v>3752</v>
      </c>
      <c r="Q1585" s="51">
        <v>0.2</v>
      </c>
      <c r="R1585" s="52">
        <v>0.14699999999999999</v>
      </c>
      <c r="S1585" s="53">
        <f t="shared" si="105"/>
        <v>2560</v>
      </c>
      <c r="T1585" s="12">
        <f t="shared" si="104"/>
        <v>2133.3333333333335</v>
      </c>
    </row>
    <row r="1586" spans="3:20" ht="24" x14ac:dyDescent="0.25">
      <c r="C1586" s="11">
        <v>1580</v>
      </c>
      <c r="D1586" s="9" t="s">
        <v>1958</v>
      </c>
      <c r="E1586" s="9" t="s">
        <v>17</v>
      </c>
      <c r="F1586" s="9">
        <v>20</v>
      </c>
      <c r="G1586" s="2"/>
      <c r="H1586" s="6"/>
      <c r="I1586" s="11" t="s">
        <v>12</v>
      </c>
      <c r="J1586" s="12">
        <v>607</v>
      </c>
      <c r="K1586" s="11"/>
      <c r="L1586" s="11" t="s">
        <v>2794</v>
      </c>
      <c r="M1586" s="11"/>
      <c r="N1586" s="11"/>
      <c r="O1586" s="12">
        <f t="shared" si="102"/>
        <v>607</v>
      </c>
      <c r="P1586" s="12">
        <f t="shared" si="103"/>
        <v>12140</v>
      </c>
      <c r="Q1586" s="51">
        <v>0.2</v>
      </c>
      <c r="R1586" s="52">
        <v>0.14699999999999999</v>
      </c>
      <c r="S1586" s="53">
        <f t="shared" si="105"/>
        <v>8284</v>
      </c>
      <c r="T1586" s="12">
        <f t="shared" si="104"/>
        <v>6903.3333333333339</v>
      </c>
    </row>
    <row r="1587" spans="3:20" ht="24" x14ac:dyDescent="0.25">
      <c r="C1587" s="11">
        <v>1581</v>
      </c>
      <c r="D1587" s="9" t="s">
        <v>1959</v>
      </c>
      <c r="E1587" s="9" t="s">
        <v>17</v>
      </c>
      <c r="F1587" s="9">
        <v>20</v>
      </c>
      <c r="G1587" s="2"/>
      <c r="H1587" s="6"/>
      <c r="I1587" s="11" t="s">
        <v>12</v>
      </c>
      <c r="J1587" s="12">
        <v>611</v>
      </c>
      <c r="K1587" s="11"/>
      <c r="L1587" s="11" t="s">
        <v>2795</v>
      </c>
      <c r="M1587" s="11"/>
      <c r="N1587" s="11"/>
      <c r="O1587" s="12">
        <f t="shared" si="102"/>
        <v>611</v>
      </c>
      <c r="P1587" s="12">
        <f t="shared" si="103"/>
        <v>12220</v>
      </c>
      <c r="Q1587" s="51">
        <v>0.2</v>
      </c>
      <c r="R1587" s="52">
        <v>0.14699999999999999</v>
      </c>
      <c r="S1587" s="53">
        <f t="shared" si="105"/>
        <v>8339</v>
      </c>
      <c r="T1587" s="12">
        <f t="shared" si="104"/>
        <v>6949.166666666667</v>
      </c>
    </row>
    <row r="1588" spans="3:20" ht="24" x14ac:dyDescent="0.25">
      <c r="C1588" s="11">
        <v>1582</v>
      </c>
      <c r="D1588" s="9" t="s">
        <v>1960</v>
      </c>
      <c r="E1588" s="9" t="s">
        <v>17</v>
      </c>
      <c r="F1588" s="9">
        <v>1</v>
      </c>
      <c r="G1588" s="2"/>
      <c r="H1588" s="6"/>
      <c r="I1588" s="11" t="s">
        <v>12</v>
      </c>
      <c r="J1588" s="12">
        <v>906</v>
      </c>
      <c r="K1588" s="11"/>
      <c r="L1588" s="11" t="s">
        <v>2796</v>
      </c>
      <c r="M1588" s="11"/>
      <c r="N1588" s="11"/>
      <c r="O1588" s="12">
        <f t="shared" si="102"/>
        <v>906</v>
      </c>
      <c r="P1588" s="12">
        <f t="shared" si="103"/>
        <v>906</v>
      </c>
      <c r="Q1588" s="51">
        <v>0.2</v>
      </c>
      <c r="R1588" s="52">
        <v>0.14699999999999999</v>
      </c>
      <c r="S1588" s="53">
        <f t="shared" si="105"/>
        <v>618</v>
      </c>
      <c r="T1588" s="12">
        <f t="shared" si="104"/>
        <v>515</v>
      </c>
    </row>
    <row r="1589" spans="3:20" ht="24" x14ac:dyDescent="0.25">
      <c r="C1589" s="11">
        <v>1583</v>
      </c>
      <c r="D1589" s="9" t="s">
        <v>1961</v>
      </c>
      <c r="E1589" s="9" t="s">
        <v>17</v>
      </c>
      <c r="F1589" s="9">
        <v>4</v>
      </c>
      <c r="G1589" s="2"/>
      <c r="H1589" s="6"/>
      <c r="I1589" s="11" t="s">
        <v>12</v>
      </c>
      <c r="J1589" s="12">
        <v>954</v>
      </c>
      <c r="K1589" s="11"/>
      <c r="L1589" s="11" t="s">
        <v>2797</v>
      </c>
      <c r="M1589" s="11"/>
      <c r="N1589" s="11"/>
      <c r="O1589" s="12">
        <f t="shared" si="102"/>
        <v>954</v>
      </c>
      <c r="P1589" s="12">
        <f t="shared" si="103"/>
        <v>3816</v>
      </c>
      <c r="Q1589" s="51">
        <v>0.2</v>
      </c>
      <c r="R1589" s="52">
        <v>0.14699999999999999</v>
      </c>
      <c r="S1589" s="53">
        <f t="shared" si="105"/>
        <v>2604</v>
      </c>
      <c r="T1589" s="12">
        <f t="shared" si="104"/>
        <v>2170</v>
      </c>
    </row>
    <row r="1590" spans="3:20" ht="24" x14ac:dyDescent="0.25">
      <c r="C1590" s="11">
        <v>1584</v>
      </c>
      <c r="D1590" s="9" t="s">
        <v>1962</v>
      </c>
      <c r="E1590" s="9" t="s">
        <v>17</v>
      </c>
      <c r="F1590" s="9">
        <v>12</v>
      </c>
      <c r="G1590" s="2"/>
      <c r="H1590" s="6"/>
      <c r="I1590" s="11" t="s">
        <v>12</v>
      </c>
      <c r="J1590" s="12">
        <v>1371</v>
      </c>
      <c r="K1590" s="11"/>
      <c r="L1590" s="11" t="s">
        <v>2798</v>
      </c>
      <c r="M1590" s="11"/>
      <c r="N1590" s="11"/>
      <c r="O1590" s="12">
        <f t="shared" si="102"/>
        <v>1371</v>
      </c>
      <c r="P1590" s="12">
        <f t="shared" si="103"/>
        <v>16452</v>
      </c>
      <c r="Q1590" s="51">
        <v>0.2</v>
      </c>
      <c r="R1590" s="52">
        <v>0.14699999999999999</v>
      </c>
      <c r="S1590" s="53">
        <f t="shared" si="105"/>
        <v>11227</v>
      </c>
      <c r="T1590" s="12">
        <f t="shared" si="104"/>
        <v>9355.8333333333339</v>
      </c>
    </row>
    <row r="1591" spans="3:20" ht="24" x14ac:dyDescent="0.25">
      <c r="C1591" s="11">
        <v>1585</v>
      </c>
      <c r="D1591" s="9" t="s">
        <v>1963</v>
      </c>
      <c r="E1591" s="9" t="s">
        <v>17</v>
      </c>
      <c r="F1591" s="9">
        <v>13</v>
      </c>
      <c r="G1591" s="2"/>
      <c r="H1591" s="6"/>
      <c r="I1591" s="11" t="s">
        <v>12</v>
      </c>
      <c r="J1591" s="12">
        <v>1371</v>
      </c>
      <c r="K1591" s="11"/>
      <c r="L1591" s="11" t="s">
        <v>2798</v>
      </c>
      <c r="M1591" s="11"/>
      <c r="N1591" s="11"/>
      <c r="O1591" s="12">
        <f t="shared" si="102"/>
        <v>1371</v>
      </c>
      <c r="P1591" s="12">
        <f t="shared" si="103"/>
        <v>17823</v>
      </c>
      <c r="Q1591" s="51">
        <v>0.2</v>
      </c>
      <c r="R1591" s="52">
        <v>0.14699999999999999</v>
      </c>
      <c r="S1591" s="53">
        <f t="shared" si="105"/>
        <v>12162</v>
      </c>
      <c r="T1591" s="12">
        <f t="shared" si="104"/>
        <v>10135</v>
      </c>
    </row>
    <row r="1592" spans="3:20" ht="24" x14ac:dyDescent="0.25">
      <c r="C1592" s="11">
        <v>1586</v>
      </c>
      <c r="D1592" s="9" t="s">
        <v>1964</v>
      </c>
      <c r="E1592" s="9" t="s">
        <v>17</v>
      </c>
      <c r="F1592" s="9">
        <v>1</v>
      </c>
      <c r="G1592" s="2"/>
      <c r="H1592" s="6"/>
      <c r="I1592" s="11" t="s">
        <v>12</v>
      </c>
      <c r="J1592" s="12">
        <v>1418</v>
      </c>
      <c r="K1592" s="11"/>
      <c r="L1592" s="11" t="s">
        <v>2799</v>
      </c>
      <c r="M1592" s="11"/>
      <c r="N1592" s="11"/>
      <c r="O1592" s="12">
        <f t="shared" si="102"/>
        <v>1418</v>
      </c>
      <c r="P1592" s="12">
        <f t="shared" si="103"/>
        <v>1418</v>
      </c>
      <c r="Q1592" s="51">
        <v>0.2</v>
      </c>
      <c r="R1592" s="52">
        <v>0.14699999999999999</v>
      </c>
      <c r="S1592" s="53">
        <f t="shared" si="105"/>
        <v>968</v>
      </c>
      <c r="T1592" s="12">
        <f t="shared" si="104"/>
        <v>806.66666666666674</v>
      </c>
    </row>
    <row r="1593" spans="3:20" ht="24" x14ac:dyDescent="0.25">
      <c r="C1593" s="11">
        <v>1587</v>
      </c>
      <c r="D1593" s="9" t="s">
        <v>1965</v>
      </c>
      <c r="E1593" s="9" t="s">
        <v>17</v>
      </c>
      <c r="F1593" s="9">
        <v>3</v>
      </c>
      <c r="G1593" s="2"/>
      <c r="H1593" s="6"/>
      <c r="I1593" s="11" t="s">
        <v>12</v>
      </c>
      <c r="J1593" s="12">
        <v>76</v>
      </c>
      <c r="K1593" s="11"/>
      <c r="L1593" s="11" t="s">
        <v>2800</v>
      </c>
      <c r="M1593" s="11"/>
      <c r="N1593" s="11"/>
      <c r="O1593" s="12">
        <f t="shared" si="102"/>
        <v>76</v>
      </c>
      <c r="P1593" s="12">
        <f t="shared" si="103"/>
        <v>228</v>
      </c>
      <c r="Q1593" s="51">
        <v>0.2</v>
      </c>
      <c r="R1593" s="52">
        <v>0.14699999999999999</v>
      </c>
      <c r="S1593" s="53">
        <f t="shared" si="105"/>
        <v>156</v>
      </c>
      <c r="T1593" s="12">
        <f t="shared" si="104"/>
        <v>130</v>
      </c>
    </row>
    <row r="1594" spans="3:20" ht="24" x14ac:dyDescent="0.25">
      <c r="C1594" s="11">
        <v>1588</v>
      </c>
      <c r="D1594" s="9" t="s">
        <v>1966</v>
      </c>
      <c r="E1594" s="9" t="s">
        <v>17</v>
      </c>
      <c r="F1594" s="9">
        <v>10</v>
      </c>
      <c r="G1594" s="2"/>
      <c r="H1594" s="6"/>
      <c r="I1594" s="11" t="s">
        <v>12</v>
      </c>
      <c r="J1594" s="12">
        <v>2787</v>
      </c>
      <c r="K1594" s="11"/>
      <c r="L1594" s="11" t="s">
        <v>2801</v>
      </c>
      <c r="M1594" s="11"/>
      <c r="N1594" s="11"/>
      <c r="O1594" s="12">
        <f t="shared" si="102"/>
        <v>2787</v>
      </c>
      <c r="P1594" s="12">
        <f t="shared" si="103"/>
        <v>27870</v>
      </c>
      <c r="Q1594" s="51">
        <v>0.2</v>
      </c>
      <c r="R1594" s="52">
        <v>0.14699999999999999</v>
      </c>
      <c r="S1594" s="53">
        <f t="shared" si="105"/>
        <v>19018</v>
      </c>
      <c r="T1594" s="12">
        <f t="shared" si="104"/>
        <v>15848.333333333334</v>
      </c>
    </row>
    <row r="1595" spans="3:20" ht="24" x14ac:dyDescent="0.25">
      <c r="C1595" s="11">
        <v>1589</v>
      </c>
      <c r="D1595" s="9" t="s">
        <v>1967</v>
      </c>
      <c r="E1595" s="9" t="s">
        <v>17</v>
      </c>
      <c r="F1595" s="9">
        <v>1</v>
      </c>
      <c r="G1595" s="2"/>
      <c r="H1595" s="6"/>
      <c r="I1595" s="11" t="s">
        <v>12</v>
      </c>
      <c r="J1595" s="12">
        <v>2787</v>
      </c>
      <c r="K1595" s="11"/>
      <c r="L1595" s="11" t="s">
        <v>2801</v>
      </c>
      <c r="M1595" s="11"/>
      <c r="N1595" s="11"/>
      <c r="O1595" s="12">
        <f t="shared" si="102"/>
        <v>2787</v>
      </c>
      <c r="P1595" s="12">
        <f t="shared" si="103"/>
        <v>2787</v>
      </c>
      <c r="Q1595" s="51">
        <v>0.2</v>
      </c>
      <c r="R1595" s="52">
        <v>0.14699999999999999</v>
      </c>
      <c r="S1595" s="53">
        <f t="shared" si="105"/>
        <v>1902</v>
      </c>
      <c r="T1595" s="12">
        <f t="shared" si="104"/>
        <v>1585</v>
      </c>
    </row>
    <row r="1596" spans="3:20" ht="24" x14ac:dyDescent="0.25">
      <c r="C1596" s="11">
        <v>1590</v>
      </c>
      <c r="D1596" s="9" t="s">
        <v>1968</v>
      </c>
      <c r="E1596" s="9" t="s">
        <v>17</v>
      </c>
      <c r="F1596" s="9">
        <v>1</v>
      </c>
      <c r="G1596" s="2"/>
      <c r="H1596" s="6"/>
      <c r="I1596" s="11" t="s">
        <v>12</v>
      </c>
      <c r="J1596" s="12">
        <v>1371</v>
      </c>
      <c r="K1596" s="11"/>
      <c r="L1596" s="11" t="s">
        <v>2798</v>
      </c>
      <c r="M1596" s="11"/>
      <c r="N1596" s="11"/>
      <c r="O1596" s="12">
        <f t="shared" si="102"/>
        <v>1371</v>
      </c>
      <c r="P1596" s="12">
        <f t="shared" si="103"/>
        <v>1371</v>
      </c>
      <c r="Q1596" s="51">
        <v>0.2</v>
      </c>
      <c r="R1596" s="52">
        <v>0.14699999999999999</v>
      </c>
      <c r="S1596" s="53">
        <f t="shared" si="105"/>
        <v>936</v>
      </c>
      <c r="T1596" s="12">
        <f t="shared" si="104"/>
        <v>780</v>
      </c>
    </row>
    <row r="1597" spans="3:20" ht="24" x14ac:dyDescent="0.25">
      <c r="C1597" s="11">
        <v>1591</v>
      </c>
      <c r="D1597" s="9" t="s">
        <v>1969</v>
      </c>
      <c r="E1597" s="9" t="s">
        <v>17</v>
      </c>
      <c r="F1597" s="9">
        <v>3</v>
      </c>
      <c r="G1597" s="2"/>
      <c r="H1597" s="6"/>
      <c r="I1597" s="11" t="s">
        <v>12</v>
      </c>
      <c r="J1597" s="12">
        <v>1683</v>
      </c>
      <c r="K1597" s="11"/>
      <c r="L1597" s="11" t="s">
        <v>2802</v>
      </c>
      <c r="M1597" s="11"/>
      <c r="N1597" s="11"/>
      <c r="O1597" s="12">
        <f t="shared" si="102"/>
        <v>1683</v>
      </c>
      <c r="P1597" s="12">
        <f t="shared" si="103"/>
        <v>5049</v>
      </c>
      <c r="Q1597" s="51">
        <v>0.2</v>
      </c>
      <c r="R1597" s="52">
        <v>0.14699999999999999</v>
      </c>
      <c r="S1597" s="53">
        <f t="shared" si="105"/>
        <v>3445</v>
      </c>
      <c r="T1597" s="12">
        <f t="shared" si="104"/>
        <v>2870.8333333333335</v>
      </c>
    </row>
    <row r="1598" spans="3:20" ht="24" x14ac:dyDescent="0.25">
      <c r="C1598" s="11">
        <v>1592</v>
      </c>
      <c r="D1598" s="9" t="s">
        <v>1970</v>
      </c>
      <c r="E1598" s="9" t="s">
        <v>17</v>
      </c>
      <c r="F1598" s="9">
        <v>2</v>
      </c>
      <c r="G1598" s="2"/>
      <c r="H1598" s="6"/>
      <c r="I1598" s="11" t="s">
        <v>12</v>
      </c>
      <c r="J1598" s="12">
        <v>2043</v>
      </c>
      <c r="K1598" s="11"/>
      <c r="L1598" s="11" t="s">
        <v>2803</v>
      </c>
      <c r="M1598" s="11"/>
      <c r="N1598" s="11"/>
      <c r="O1598" s="12">
        <f t="shared" si="102"/>
        <v>2043</v>
      </c>
      <c r="P1598" s="12">
        <f t="shared" si="103"/>
        <v>4086</v>
      </c>
      <c r="Q1598" s="51">
        <v>0.2</v>
      </c>
      <c r="R1598" s="52">
        <v>0.14699999999999999</v>
      </c>
      <c r="S1598" s="53">
        <f t="shared" si="105"/>
        <v>2788</v>
      </c>
      <c r="T1598" s="12">
        <f t="shared" si="104"/>
        <v>2323.3333333333335</v>
      </c>
    </row>
    <row r="1599" spans="3:20" ht="24" x14ac:dyDescent="0.25">
      <c r="C1599" s="11">
        <v>1593</v>
      </c>
      <c r="D1599" s="9" t="s">
        <v>1971</v>
      </c>
      <c r="E1599" s="9" t="s">
        <v>17</v>
      </c>
      <c r="F1599" s="9">
        <v>1</v>
      </c>
      <c r="G1599" s="2"/>
      <c r="H1599" s="6"/>
      <c r="I1599" s="11" t="s">
        <v>12</v>
      </c>
      <c r="J1599" s="12">
        <v>1418</v>
      </c>
      <c r="K1599" s="11"/>
      <c r="L1599" s="11" t="s">
        <v>2799</v>
      </c>
      <c r="M1599" s="11"/>
      <c r="N1599" s="11"/>
      <c r="O1599" s="12">
        <f t="shared" si="102"/>
        <v>1418</v>
      </c>
      <c r="P1599" s="12">
        <f t="shared" si="103"/>
        <v>1418</v>
      </c>
      <c r="Q1599" s="51">
        <v>0.2</v>
      </c>
      <c r="R1599" s="52">
        <v>0.14699999999999999</v>
      </c>
      <c r="S1599" s="53">
        <f t="shared" si="105"/>
        <v>968</v>
      </c>
      <c r="T1599" s="12">
        <f t="shared" si="104"/>
        <v>806.66666666666674</v>
      </c>
    </row>
    <row r="1600" spans="3:20" ht="24" x14ac:dyDescent="0.25">
      <c r="C1600" s="11">
        <v>1594</v>
      </c>
      <c r="D1600" s="9" t="s">
        <v>1972</v>
      </c>
      <c r="E1600" s="9" t="s">
        <v>17</v>
      </c>
      <c r="F1600" s="9">
        <v>4</v>
      </c>
      <c r="G1600" s="2"/>
      <c r="H1600" s="6"/>
      <c r="I1600" s="11" t="s">
        <v>12</v>
      </c>
      <c r="J1600" s="12">
        <v>1418</v>
      </c>
      <c r="K1600" s="11"/>
      <c r="L1600" s="11" t="s">
        <v>2799</v>
      </c>
      <c r="M1600" s="11"/>
      <c r="N1600" s="11"/>
      <c r="O1600" s="12">
        <f t="shared" si="102"/>
        <v>1418</v>
      </c>
      <c r="P1600" s="12">
        <f t="shared" si="103"/>
        <v>5672</v>
      </c>
      <c r="Q1600" s="51">
        <v>0.2</v>
      </c>
      <c r="R1600" s="52">
        <v>0.14699999999999999</v>
      </c>
      <c r="S1600" s="53">
        <f t="shared" si="105"/>
        <v>3871</v>
      </c>
      <c r="T1600" s="12">
        <f t="shared" si="104"/>
        <v>3225.8333333333335</v>
      </c>
    </row>
    <row r="1601" spans="3:20" ht="24" x14ac:dyDescent="0.25">
      <c r="C1601" s="11">
        <v>1595</v>
      </c>
      <c r="D1601" s="9" t="s">
        <v>1973</v>
      </c>
      <c r="E1601" s="9" t="s">
        <v>17</v>
      </c>
      <c r="F1601" s="9">
        <v>1</v>
      </c>
      <c r="G1601" s="2"/>
      <c r="H1601" s="6"/>
      <c r="I1601" s="11" t="s">
        <v>12</v>
      </c>
      <c r="J1601" s="12">
        <v>2043</v>
      </c>
      <c r="K1601" s="11"/>
      <c r="L1601" s="11" t="s">
        <v>2803</v>
      </c>
      <c r="M1601" s="11"/>
      <c r="N1601" s="11"/>
      <c r="O1601" s="12">
        <f t="shared" si="102"/>
        <v>2043</v>
      </c>
      <c r="P1601" s="12">
        <f t="shared" si="103"/>
        <v>2043</v>
      </c>
      <c r="Q1601" s="51">
        <v>0.2</v>
      </c>
      <c r="R1601" s="52">
        <v>0.14699999999999999</v>
      </c>
      <c r="S1601" s="53">
        <f t="shared" si="105"/>
        <v>1394</v>
      </c>
      <c r="T1601" s="12">
        <f t="shared" si="104"/>
        <v>1161.6666666666667</v>
      </c>
    </row>
    <row r="1602" spans="3:20" ht="24" x14ac:dyDescent="0.25">
      <c r="C1602" s="11">
        <v>1596</v>
      </c>
      <c r="D1602" s="9" t="s">
        <v>1974</v>
      </c>
      <c r="E1602" s="9" t="s">
        <v>17</v>
      </c>
      <c r="F1602" s="9">
        <v>1</v>
      </c>
      <c r="G1602" s="2"/>
      <c r="H1602" s="6"/>
      <c r="I1602" s="11" t="s">
        <v>12</v>
      </c>
      <c r="J1602" s="12">
        <v>2043</v>
      </c>
      <c r="K1602" s="11"/>
      <c r="L1602" s="11" t="s">
        <v>2803</v>
      </c>
      <c r="M1602" s="11"/>
      <c r="N1602" s="11"/>
      <c r="O1602" s="12">
        <f t="shared" si="102"/>
        <v>2043</v>
      </c>
      <c r="P1602" s="12">
        <f t="shared" si="103"/>
        <v>2043</v>
      </c>
      <c r="Q1602" s="51">
        <v>0.2</v>
      </c>
      <c r="R1602" s="52">
        <v>0.14699999999999999</v>
      </c>
      <c r="S1602" s="53">
        <f t="shared" si="105"/>
        <v>1394</v>
      </c>
      <c r="T1602" s="12">
        <f t="shared" si="104"/>
        <v>1161.6666666666667</v>
      </c>
    </row>
    <row r="1603" spans="3:20" ht="24" x14ac:dyDescent="0.25">
      <c r="C1603" s="11">
        <v>1597</v>
      </c>
      <c r="D1603" s="9" t="s">
        <v>1975</v>
      </c>
      <c r="E1603" s="9" t="s">
        <v>17</v>
      </c>
      <c r="F1603" s="9">
        <v>2</v>
      </c>
      <c r="G1603" s="2"/>
      <c r="H1603" s="6"/>
      <c r="I1603" s="11" t="s">
        <v>12</v>
      </c>
      <c r="J1603" s="12">
        <v>1876</v>
      </c>
      <c r="K1603" s="11"/>
      <c r="L1603" s="11" t="s">
        <v>2793</v>
      </c>
      <c r="M1603" s="11"/>
      <c r="N1603" s="11"/>
      <c r="O1603" s="12">
        <f t="shared" si="102"/>
        <v>1876</v>
      </c>
      <c r="P1603" s="12">
        <f t="shared" si="103"/>
        <v>3752</v>
      </c>
      <c r="Q1603" s="51">
        <v>0.2</v>
      </c>
      <c r="R1603" s="52">
        <v>0.14699999999999999</v>
      </c>
      <c r="S1603" s="53">
        <f t="shared" si="105"/>
        <v>2560</v>
      </c>
      <c r="T1603" s="12">
        <f t="shared" si="104"/>
        <v>2133.3333333333335</v>
      </c>
    </row>
    <row r="1604" spans="3:20" ht="24" x14ac:dyDescent="0.25">
      <c r="C1604" s="11">
        <v>1598</v>
      </c>
      <c r="D1604" s="9" t="s">
        <v>1976</v>
      </c>
      <c r="E1604" s="9" t="s">
        <v>17</v>
      </c>
      <c r="F1604" s="9">
        <v>1</v>
      </c>
      <c r="G1604" s="2"/>
      <c r="H1604" s="6"/>
      <c r="I1604" s="11" t="s">
        <v>12</v>
      </c>
      <c r="J1604" s="12">
        <v>1876</v>
      </c>
      <c r="K1604" s="11"/>
      <c r="L1604" s="11" t="s">
        <v>2793</v>
      </c>
      <c r="M1604" s="11"/>
      <c r="N1604" s="11"/>
      <c r="O1604" s="12">
        <f t="shared" si="102"/>
        <v>1876</v>
      </c>
      <c r="P1604" s="12">
        <f t="shared" si="103"/>
        <v>1876</v>
      </c>
      <c r="Q1604" s="51">
        <v>0.2</v>
      </c>
      <c r="R1604" s="52">
        <v>0.14699999999999999</v>
      </c>
      <c r="S1604" s="53">
        <f t="shared" si="105"/>
        <v>1280</v>
      </c>
      <c r="T1604" s="12">
        <f t="shared" si="104"/>
        <v>1066.6666666666667</v>
      </c>
    </row>
    <row r="1605" spans="3:20" ht="24" x14ac:dyDescent="0.25">
      <c r="C1605" s="11">
        <v>1599</v>
      </c>
      <c r="D1605" s="9" t="s">
        <v>1977</v>
      </c>
      <c r="E1605" s="9" t="s">
        <v>17</v>
      </c>
      <c r="F1605" s="9">
        <v>3</v>
      </c>
      <c r="G1605" s="2"/>
      <c r="H1605" s="6"/>
      <c r="I1605" s="11" t="s">
        <v>12</v>
      </c>
      <c r="J1605" s="12">
        <v>1876</v>
      </c>
      <c r="K1605" s="11"/>
      <c r="L1605" s="11" t="s">
        <v>2793</v>
      </c>
      <c r="M1605" s="11"/>
      <c r="N1605" s="11"/>
      <c r="O1605" s="12">
        <f t="shared" si="102"/>
        <v>1876</v>
      </c>
      <c r="P1605" s="12">
        <f t="shared" si="103"/>
        <v>5628</v>
      </c>
      <c r="Q1605" s="51">
        <v>0.2</v>
      </c>
      <c r="R1605" s="52">
        <v>0.14699999999999999</v>
      </c>
      <c r="S1605" s="53">
        <f t="shared" si="105"/>
        <v>3841</v>
      </c>
      <c r="T1605" s="12">
        <f t="shared" si="104"/>
        <v>3200.8333333333335</v>
      </c>
    </row>
    <row r="1606" spans="3:20" ht="24" x14ac:dyDescent="0.25">
      <c r="C1606" s="11">
        <v>1600</v>
      </c>
      <c r="D1606" s="9" t="s">
        <v>1978</v>
      </c>
      <c r="E1606" s="9" t="s">
        <v>17</v>
      </c>
      <c r="F1606" s="9">
        <v>10</v>
      </c>
      <c r="G1606" s="2"/>
      <c r="H1606" s="6"/>
      <c r="I1606" s="11" t="s">
        <v>12</v>
      </c>
      <c r="J1606" s="12">
        <v>1876</v>
      </c>
      <c r="K1606" s="11"/>
      <c r="L1606" s="11" t="s">
        <v>2793</v>
      </c>
      <c r="M1606" s="11"/>
      <c r="N1606" s="11"/>
      <c r="O1606" s="12">
        <f t="shared" si="102"/>
        <v>1876</v>
      </c>
      <c r="P1606" s="12">
        <f t="shared" si="103"/>
        <v>18760</v>
      </c>
      <c r="Q1606" s="51">
        <v>0.2</v>
      </c>
      <c r="R1606" s="52">
        <v>0.14699999999999999</v>
      </c>
      <c r="S1606" s="53">
        <f t="shared" si="105"/>
        <v>12802</v>
      </c>
      <c r="T1606" s="12">
        <f t="shared" si="104"/>
        <v>10668.333333333334</v>
      </c>
    </row>
    <row r="1607" spans="3:20" x14ac:dyDescent="0.25">
      <c r="C1607" s="11">
        <v>1601</v>
      </c>
      <c r="D1607" s="9" t="s">
        <v>1979</v>
      </c>
      <c r="E1607" s="9" t="s">
        <v>17</v>
      </c>
      <c r="F1607" s="9">
        <v>1</v>
      </c>
      <c r="G1607" s="2"/>
      <c r="H1607" s="6"/>
      <c r="I1607" s="11" t="s">
        <v>12</v>
      </c>
      <c r="J1607" s="12">
        <v>2450</v>
      </c>
      <c r="K1607" s="11"/>
      <c r="L1607" s="11" t="s">
        <v>2804</v>
      </c>
      <c r="M1607" s="11"/>
      <c r="N1607" s="11"/>
      <c r="O1607" s="12">
        <f t="shared" si="102"/>
        <v>2450</v>
      </c>
      <c r="P1607" s="12">
        <f t="shared" si="103"/>
        <v>2450</v>
      </c>
      <c r="Q1607" s="51">
        <v>0.2</v>
      </c>
      <c r="R1607" s="52">
        <v>0.14699999999999999</v>
      </c>
      <c r="S1607" s="53">
        <f t="shared" si="105"/>
        <v>1672</v>
      </c>
      <c r="T1607" s="12">
        <f t="shared" si="104"/>
        <v>1393.3333333333335</v>
      </c>
    </row>
    <row r="1608" spans="3:20" x14ac:dyDescent="0.25">
      <c r="C1608" s="11">
        <v>1602</v>
      </c>
      <c r="D1608" s="9" t="s">
        <v>1980</v>
      </c>
      <c r="E1608" s="9" t="s">
        <v>17</v>
      </c>
      <c r="F1608" s="9">
        <v>1</v>
      </c>
      <c r="G1608" s="2"/>
      <c r="H1608" s="6"/>
      <c r="I1608" s="11" t="s">
        <v>12</v>
      </c>
      <c r="J1608" s="12">
        <v>13185</v>
      </c>
      <c r="K1608" s="11"/>
      <c r="L1608" s="11" t="s">
        <v>2805</v>
      </c>
      <c r="M1608" s="11"/>
      <c r="N1608" s="11"/>
      <c r="O1608" s="12">
        <f t="shared" ref="O1608:O1671" si="106">J1608</f>
        <v>13185</v>
      </c>
      <c r="P1608" s="12">
        <f t="shared" ref="P1608:P1671" si="107">O1608*F1608</f>
        <v>13185</v>
      </c>
      <c r="Q1608" s="51">
        <v>0.2</v>
      </c>
      <c r="R1608" s="52">
        <v>0.14699999999999999</v>
      </c>
      <c r="S1608" s="53">
        <f t="shared" si="105"/>
        <v>8997</v>
      </c>
      <c r="T1608" s="12">
        <f t="shared" ref="T1608:T1671" si="108">S1608/1.2</f>
        <v>7497.5</v>
      </c>
    </row>
    <row r="1609" spans="3:20" x14ac:dyDescent="0.25">
      <c r="C1609" s="11">
        <v>1603</v>
      </c>
      <c r="D1609" s="9" t="s">
        <v>1981</v>
      </c>
      <c r="E1609" s="9" t="s">
        <v>17</v>
      </c>
      <c r="F1609" s="9">
        <v>1</v>
      </c>
      <c r="G1609" s="2"/>
      <c r="H1609" s="6"/>
      <c r="I1609" s="11" t="s">
        <v>12</v>
      </c>
      <c r="J1609" s="12">
        <v>16</v>
      </c>
      <c r="K1609" s="11"/>
      <c r="L1609" s="11" t="s">
        <v>2806</v>
      </c>
      <c r="M1609" s="11"/>
      <c r="N1609" s="11"/>
      <c r="O1609" s="12">
        <f t="shared" si="106"/>
        <v>16</v>
      </c>
      <c r="P1609" s="12">
        <f t="shared" si="107"/>
        <v>16</v>
      </c>
      <c r="Q1609" s="51">
        <v>0.2</v>
      </c>
      <c r="R1609" s="52">
        <v>0.14699999999999999</v>
      </c>
      <c r="S1609" s="53">
        <f t="shared" si="105"/>
        <v>11</v>
      </c>
      <c r="T1609" s="12">
        <f t="shared" si="108"/>
        <v>9.1666666666666679</v>
      </c>
    </row>
    <row r="1610" spans="3:20" x14ac:dyDescent="0.25">
      <c r="C1610" s="11">
        <v>1604</v>
      </c>
      <c r="D1610" s="9" t="s">
        <v>1982</v>
      </c>
      <c r="E1610" s="9" t="s">
        <v>17</v>
      </c>
      <c r="F1610" s="9">
        <v>2</v>
      </c>
      <c r="G1610" s="2"/>
      <c r="H1610" s="6"/>
      <c r="I1610" s="11" t="s">
        <v>12</v>
      </c>
      <c r="J1610" s="12">
        <v>16</v>
      </c>
      <c r="K1610" s="11"/>
      <c r="L1610" s="11" t="s">
        <v>2806</v>
      </c>
      <c r="M1610" s="11"/>
      <c r="N1610" s="11"/>
      <c r="O1610" s="12">
        <f t="shared" si="106"/>
        <v>16</v>
      </c>
      <c r="P1610" s="12">
        <f t="shared" si="107"/>
        <v>32</v>
      </c>
      <c r="Q1610" s="51">
        <v>0.2</v>
      </c>
      <c r="R1610" s="52">
        <v>0.14699999999999999</v>
      </c>
      <c r="S1610" s="53">
        <f t="shared" si="105"/>
        <v>22</v>
      </c>
      <c r="T1610" s="12">
        <f t="shared" si="108"/>
        <v>18.333333333333336</v>
      </c>
    </row>
    <row r="1611" spans="3:20" x14ac:dyDescent="0.25">
      <c r="C1611" s="11">
        <v>1605</v>
      </c>
      <c r="D1611" s="9" t="s">
        <v>1983</v>
      </c>
      <c r="E1611" s="9" t="s">
        <v>17</v>
      </c>
      <c r="F1611" s="9">
        <v>2</v>
      </c>
      <c r="G1611" s="2"/>
      <c r="H1611" s="6"/>
      <c r="I1611" s="11" t="s">
        <v>12</v>
      </c>
      <c r="J1611" s="12">
        <v>16</v>
      </c>
      <c r="K1611" s="11"/>
      <c r="L1611" s="11" t="s">
        <v>2806</v>
      </c>
      <c r="M1611" s="11"/>
      <c r="N1611" s="11"/>
      <c r="O1611" s="12">
        <f t="shared" si="106"/>
        <v>16</v>
      </c>
      <c r="P1611" s="12">
        <f t="shared" si="107"/>
        <v>32</v>
      </c>
      <c r="Q1611" s="51">
        <v>0.2</v>
      </c>
      <c r="R1611" s="52">
        <v>0.14699999999999999</v>
      </c>
      <c r="S1611" s="53">
        <f t="shared" si="105"/>
        <v>22</v>
      </c>
      <c r="T1611" s="12">
        <f t="shared" si="108"/>
        <v>18.333333333333336</v>
      </c>
    </row>
    <row r="1612" spans="3:20" x14ac:dyDescent="0.25">
      <c r="C1612" s="11">
        <v>1606</v>
      </c>
      <c r="D1612" s="9" t="s">
        <v>1984</v>
      </c>
      <c r="E1612" s="9" t="s">
        <v>17</v>
      </c>
      <c r="F1612" s="9">
        <v>2</v>
      </c>
      <c r="G1612" s="2"/>
      <c r="H1612" s="6"/>
      <c r="I1612" s="11" t="s">
        <v>12</v>
      </c>
      <c r="J1612" s="12">
        <v>16</v>
      </c>
      <c r="K1612" s="11"/>
      <c r="L1612" s="11" t="s">
        <v>2806</v>
      </c>
      <c r="M1612" s="11"/>
      <c r="N1612" s="11"/>
      <c r="O1612" s="12">
        <f t="shared" si="106"/>
        <v>16</v>
      </c>
      <c r="P1612" s="12">
        <f t="shared" si="107"/>
        <v>32</v>
      </c>
      <c r="Q1612" s="51">
        <v>0.2</v>
      </c>
      <c r="R1612" s="52">
        <v>0.14699999999999999</v>
      </c>
      <c r="S1612" s="53">
        <f t="shared" si="105"/>
        <v>22</v>
      </c>
      <c r="T1612" s="12">
        <f t="shared" si="108"/>
        <v>18.333333333333336</v>
      </c>
    </row>
    <row r="1613" spans="3:20" x14ac:dyDescent="0.25">
      <c r="C1613" s="11">
        <v>1607</v>
      </c>
      <c r="D1613" s="9" t="s">
        <v>1985</v>
      </c>
      <c r="E1613" s="9" t="s">
        <v>17</v>
      </c>
      <c r="F1613" s="9">
        <v>15</v>
      </c>
      <c r="G1613" s="2"/>
      <c r="H1613" s="6"/>
      <c r="I1613" s="11" t="s">
        <v>12</v>
      </c>
      <c r="J1613" s="12">
        <v>48</v>
      </c>
      <c r="K1613" s="11"/>
      <c r="L1613" s="11" t="s">
        <v>2807</v>
      </c>
      <c r="M1613" s="11"/>
      <c r="N1613" s="11"/>
      <c r="O1613" s="12">
        <f t="shared" si="106"/>
        <v>48</v>
      </c>
      <c r="P1613" s="12">
        <f t="shared" si="107"/>
        <v>720</v>
      </c>
      <c r="Q1613" s="51">
        <v>0.2</v>
      </c>
      <c r="R1613" s="52">
        <v>0.14699999999999999</v>
      </c>
      <c r="S1613" s="53">
        <f t="shared" si="105"/>
        <v>491</v>
      </c>
      <c r="T1613" s="12">
        <f t="shared" si="108"/>
        <v>409.16666666666669</v>
      </c>
    </row>
    <row r="1614" spans="3:20" ht="48" x14ac:dyDescent="0.25">
      <c r="C1614" s="11">
        <v>1608</v>
      </c>
      <c r="D1614" s="9" t="s">
        <v>1986</v>
      </c>
      <c r="E1614" s="9" t="s">
        <v>17</v>
      </c>
      <c r="F1614" s="9">
        <v>2</v>
      </c>
      <c r="G1614" s="2"/>
      <c r="H1614" s="6"/>
      <c r="I1614" s="11" t="s">
        <v>12</v>
      </c>
      <c r="J1614" s="12">
        <v>70.510000000000005</v>
      </c>
      <c r="K1614" s="11"/>
      <c r="L1614" s="11" t="s">
        <v>2808</v>
      </c>
      <c r="M1614" s="11"/>
      <c r="N1614" s="11"/>
      <c r="O1614" s="12">
        <f t="shared" si="106"/>
        <v>70.510000000000005</v>
      </c>
      <c r="P1614" s="12">
        <f t="shared" si="107"/>
        <v>141.02000000000001</v>
      </c>
      <c r="Q1614" s="51">
        <v>0.2</v>
      </c>
      <c r="R1614" s="52">
        <v>0.14699999999999999</v>
      </c>
      <c r="S1614" s="53">
        <f t="shared" ref="S1614:S1677" si="109">ROUND(P1614*(1-Q1614)*(1-R1614),0)</f>
        <v>96</v>
      </c>
      <c r="T1614" s="12">
        <f t="shared" si="108"/>
        <v>80</v>
      </c>
    </row>
    <row r="1615" spans="3:20" ht="48" x14ac:dyDescent="0.25">
      <c r="C1615" s="11">
        <v>1609</v>
      </c>
      <c r="D1615" s="9" t="s">
        <v>1987</v>
      </c>
      <c r="E1615" s="9" t="s">
        <v>17</v>
      </c>
      <c r="F1615" s="9">
        <v>1</v>
      </c>
      <c r="G1615" s="2"/>
      <c r="H1615" s="6"/>
      <c r="I1615" s="11" t="s">
        <v>12</v>
      </c>
      <c r="J1615" s="12">
        <v>70.510000000000005</v>
      </c>
      <c r="K1615" s="11"/>
      <c r="L1615" s="11" t="s">
        <v>2808</v>
      </c>
      <c r="M1615" s="11"/>
      <c r="N1615" s="11"/>
      <c r="O1615" s="12">
        <f t="shared" si="106"/>
        <v>70.510000000000005</v>
      </c>
      <c r="P1615" s="12">
        <f t="shared" si="107"/>
        <v>70.510000000000005</v>
      </c>
      <c r="Q1615" s="51">
        <v>0.2</v>
      </c>
      <c r="R1615" s="52">
        <v>0.14699999999999999</v>
      </c>
      <c r="S1615" s="53">
        <f t="shared" si="109"/>
        <v>48</v>
      </c>
      <c r="T1615" s="12">
        <f t="shared" si="108"/>
        <v>40</v>
      </c>
    </row>
    <row r="1616" spans="3:20" ht="48" x14ac:dyDescent="0.25">
      <c r="C1616" s="11">
        <v>1610</v>
      </c>
      <c r="D1616" s="9" t="s">
        <v>1988</v>
      </c>
      <c r="E1616" s="9" t="s">
        <v>17</v>
      </c>
      <c r="F1616" s="9">
        <v>3</v>
      </c>
      <c r="G1616" s="2"/>
      <c r="H1616" s="6"/>
      <c r="I1616" s="11" t="s">
        <v>12</v>
      </c>
      <c r="J1616" s="12">
        <v>70.510000000000005</v>
      </c>
      <c r="K1616" s="11"/>
      <c r="L1616" s="11" t="s">
        <v>2808</v>
      </c>
      <c r="M1616" s="11"/>
      <c r="N1616" s="11"/>
      <c r="O1616" s="12">
        <f t="shared" si="106"/>
        <v>70.510000000000005</v>
      </c>
      <c r="P1616" s="12">
        <f t="shared" si="107"/>
        <v>211.53000000000003</v>
      </c>
      <c r="Q1616" s="51">
        <v>0.2</v>
      </c>
      <c r="R1616" s="52">
        <v>0.14699999999999999</v>
      </c>
      <c r="S1616" s="53">
        <f t="shared" si="109"/>
        <v>144</v>
      </c>
      <c r="T1616" s="12">
        <f t="shared" si="108"/>
        <v>120</v>
      </c>
    </row>
    <row r="1617" spans="3:20" ht="48" x14ac:dyDescent="0.25">
      <c r="C1617" s="11">
        <v>1611</v>
      </c>
      <c r="D1617" s="9" t="s">
        <v>1989</v>
      </c>
      <c r="E1617" s="9" t="s">
        <v>17</v>
      </c>
      <c r="F1617" s="9">
        <v>3</v>
      </c>
      <c r="G1617" s="2"/>
      <c r="H1617" s="6"/>
      <c r="I1617" s="11" t="s">
        <v>12</v>
      </c>
      <c r="J1617" s="12">
        <v>70.510000000000005</v>
      </c>
      <c r="K1617" s="11"/>
      <c r="L1617" s="11" t="s">
        <v>2808</v>
      </c>
      <c r="M1617" s="11"/>
      <c r="N1617" s="11"/>
      <c r="O1617" s="12">
        <f t="shared" si="106"/>
        <v>70.510000000000005</v>
      </c>
      <c r="P1617" s="12">
        <f t="shared" si="107"/>
        <v>211.53000000000003</v>
      </c>
      <c r="Q1617" s="51">
        <v>0.2</v>
      </c>
      <c r="R1617" s="52">
        <v>0.14699999999999999</v>
      </c>
      <c r="S1617" s="53">
        <f t="shared" si="109"/>
        <v>144</v>
      </c>
      <c r="T1617" s="12">
        <f t="shared" si="108"/>
        <v>120</v>
      </c>
    </row>
    <row r="1618" spans="3:20" ht="48" x14ac:dyDescent="0.25">
      <c r="C1618" s="11">
        <v>1612</v>
      </c>
      <c r="D1618" s="9" t="s">
        <v>1990</v>
      </c>
      <c r="E1618" s="9" t="s">
        <v>17</v>
      </c>
      <c r="F1618" s="9">
        <v>1</v>
      </c>
      <c r="G1618" s="2"/>
      <c r="H1618" s="6"/>
      <c r="I1618" s="11" t="s">
        <v>12</v>
      </c>
      <c r="J1618" s="12">
        <v>70.510000000000005</v>
      </c>
      <c r="K1618" s="11"/>
      <c r="L1618" s="11" t="s">
        <v>2808</v>
      </c>
      <c r="M1618" s="11"/>
      <c r="N1618" s="11"/>
      <c r="O1618" s="12">
        <f t="shared" si="106"/>
        <v>70.510000000000005</v>
      </c>
      <c r="P1618" s="12">
        <f t="shared" si="107"/>
        <v>70.510000000000005</v>
      </c>
      <c r="Q1618" s="51">
        <v>0.2</v>
      </c>
      <c r="R1618" s="52">
        <v>0.14699999999999999</v>
      </c>
      <c r="S1618" s="53">
        <f t="shared" si="109"/>
        <v>48</v>
      </c>
      <c r="T1618" s="12">
        <f t="shared" si="108"/>
        <v>40</v>
      </c>
    </row>
    <row r="1619" spans="3:20" ht="48" x14ac:dyDescent="0.25">
      <c r="C1619" s="11">
        <v>1613</v>
      </c>
      <c r="D1619" s="9" t="s">
        <v>1991</v>
      </c>
      <c r="E1619" s="9" t="s">
        <v>17</v>
      </c>
      <c r="F1619" s="9">
        <v>2</v>
      </c>
      <c r="G1619" s="2"/>
      <c r="H1619" s="6"/>
      <c r="I1619" s="11" t="s">
        <v>12</v>
      </c>
      <c r="J1619" s="12">
        <v>70.510000000000005</v>
      </c>
      <c r="K1619" s="11"/>
      <c r="L1619" s="11" t="s">
        <v>2808</v>
      </c>
      <c r="M1619" s="11"/>
      <c r="N1619" s="11"/>
      <c r="O1619" s="12">
        <f t="shared" si="106"/>
        <v>70.510000000000005</v>
      </c>
      <c r="P1619" s="12">
        <f t="shared" si="107"/>
        <v>141.02000000000001</v>
      </c>
      <c r="Q1619" s="51">
        <v>0.2</v>
      </c>
      <c r="R1619" s="52">
        <v>0.14699999999999999</v>
      </c>
      <c r="S1619" s="53">
        <f t="shared" si="109"/>
        <v>96</v>
      </c>
      <c r="T1619" s="12">
        <f t="shared" si="108"/>
        <v>80</v>
      </c>
    </row>
    <row r="1620" spans="3:20" x14ac:dyDescent="0.25">
      <c r="C1620" s="11">
        <v>1614</v>
      </c>
      <c r="D1620" s="9" t="s">
        <v>1992</v>
      </c>
      <c r="E1620" s="9" t="s">
        <v>17</v>
      </c>
      <c r="F1620" s="9">
        <v>10</v>
      </c>
      <c r="G1620" s="2"/>
      <c r="H1620" s="6"/>
      <c r="I1620" s="11" t="s">
        <v>12</v>
      </c>
      <c r="J1620" s="12">
        <v>48</v>
      </c>
      <c r="K1620" s="11"/>
      <c r="L1620" s="11" t="s">
        <v>2807</v>
      </c>
      <c r="M1620" s="11"/>
      <c r="N1620" s="11"/>
      <c r="O1620" s="12">
        <f t="shared" si="106"/>
        <v>48</v>
      </c>
      <c r="P1620" s="12">
        <f t="shared" si="107"/>
        <v>480</v>
      </c>
      <c r="Q1620" s="51">
        <v>0.2</v>
      </c>
      <c r="R1620" s="52">
        <v>0.14699999999999999</v>
      </c>
      <c r="S1620" s="53">
        <f t="shared" si="109"/>
        <v>328</v>
      </c>
      <c r="T1620" s="12">
        <f t="shared" si="108"/>
        <v>273.33333333333337</v>
      </c>
    </row>
    <row r="1621" spans="3:20" x14ac:dyDescent="0.25">
      <c r="C1621" s="11">
        <v>1615</v>
      </c>
      <c r="D1621" s="9" t="s">
        <v>1993</v>
      </c>
      <c r="E1621" s="9" t="s">
        <v>17</v>
      </c>
      <c r="F1621" s="9">
        <v>10</v>
      </c>
      <c r="G1621" s="2"/>
      <c r="H1621" s="6"/>
      <c r="I1621" s="11" t="s">
        <v>12</v>
      </c>
      <c r="J1621" s="12">
        <v>48</v>
      </c>
      <c r="K1621" s="11"/>
      <c r="L1621" s="11" t="s">
        <v>2807</v>
      </c>
      <c r="M1621" s="11"/>
      <c r="N1621" s="11"/>
      <c r="O1621" s="12">
        <f t="shared" si="106"/>
        <v>48</v>
      </c>
      <c r="P1621" s="12">
        <f t="shared" si="107"/>
        <v>480</v>
      </c>
      <c r="Q1621" s="51">
        <v>0.2</v>
      </c>
      <c r="R1621" s="52">
        <v>0.14699999999999999</v>
      </c>
      <c r="S1621" s="53">
        <f t="shared" si="109"/>
        <v>328</v>
      </c>
      <c r="T1621" s="12">
        <f t="shared" si="108"/>
        <v>273.33333333333337</v>
      </c>
    </row>
    <row r="1622" spans="3:20" ht="24" x14ac:dyDescent="0.25">
      <c r="C1622" s="11">
        <v>1616</v>
      </c>
      <c r="D1622" s="9" t="s">
        <v>1994</v>
      </c>
      <c r="E1622" s="9" t="s">
        <v>17</v>
      </c>
      <c r="F1622" s="9">
        <v>1</v>
      </c>
      <c r="G1622" s="2"/>
      <c r="H1622" s="6"/>
      <c r="I1622" s="11" t="s">
        <v>12</v>
      </c>
      <c r="J1622" s="12">
        <v>84.17</v>
      </c>
      <c r="K1622" s="11"/>
      <c r="L1622" s="11" t="s">
        <v>2809</v>
      </c>
      <c r="M1622" s="11"/>
      <c r="N1622" s="11"/>
      <c r="O1622" s="12">
        <f t="shared" si="106"/>
        <v>84.17</v>
      </c>
      <c r="P1622" s="12">
        <f t="shared" si="107"/>
        <v>84.17</v>
      </c>
      <c r="Q1622" s="51">
        <v>0.2</v>
      </c>
      <c r="R1622" s="52">
        <v>0.14699999999999999</v>
      </c>
      <c r="S1622" s="53">
        <f t="shared" si="109"/>
        <v>57</v>
      </c>
      <c r="T1622" s="12">
        <f t="shared" si="108"/>
        <v>47.5</v>
      </c>
    </row>
    <row r="1623" spans="3:20" x14ac:dyDescent="0.25">
      <c r="C1623" s="11">
        <v>1617</v>
      </c>
      <c r="D1623" s="9" t="s">
        <v>1995</v>
      </c>
      <c r="E1623" s="9" t="s">
        <v>17</v>
      </c>
      <c r="F1623" s="9">
        <v>15</v>
      </c>
      <c r="G1623" s="2"/>
      <c r="H1623" s="6"/>
      <c r="I1623" s="11" t="s">
        <v>12</v>
      </c>
      <c r="J1623" s="12">
        <v>48</v>
      </c>
      <c r="K1623" s="11"/>
      <c r="L1623" s="11" t="s">
        <v>2807</v>
      </c>
      <c r="M1623" s="11"/>
      <c r="N1623" s="11"/>
      <c r="O1623" s="12">
        <f t="shared" si="106"/>
        <v>48</v>
      </c>
      <c r="P1623" s="12">
        <f t="shared" si="107"/>
        <v>720</v>
      </c>
      <c r="Q1623" s="51">
        <v>0.2</v>
      </c>
      <c r="R1623" s="52">
        <v>0.14699999999999999</v>
      </c>
      <c r="S1623" s="53">
        <f t="shared" si="109"/>
        <v>491</v>
      </c>
      <c r="T1623" s="12">
        <f t="shared" si="108"/>
        <v>409.16666666666669</v>
      </c>
    </row>
    <row r="1624" spans="3:20" x14ac:dyDescent="0.25">
      <c r="C1624" s="11">
        <v>1618</v>
      </c>
      <c r="D1624" s="9" t="s">
        <v>1996</v>
      </c>
      <c r="E1624" s="9" t="s">
        <v>17</v>
      </c>
      <c r="F1624" s="9">
        <v>7</v>
      </c>
      <c r="G1624" s="2"/>
      <c r="H1624" s="6"/>
      <c r="I1624" s="11" t="s">
        <v>12</v>
      </c>
      <c r="J1624" s="12">
        <v>48</v>
      </c>
      <c r="K1624" s="11"/>
      <c r="L1624" s="11" t="s">
        <v>2807</v>
      </c>
      <c r="M1624" s="11"/>
      <c r="N1624" s="11"/>
      <c r="O1624" s="12">
        <f t="shared" si="106"/>
        <v>48</v>
      </c>
      <c r="P1624" s="12">
        <f t="shared" si="107"/>
        <v>336</v>
      </c>
      <c r="Q1624" s="51">
        <v>0.2</v>
      </c>
      <c r="R1624" s="52">
        <v>0.14699999999999999</v>
      </c>
      <c r="S1624" s="53">
        <f t="shared" si="109"/>
        <v>229</v>
      </c>
      <c r="T1624" s="12">
        <f t="shared" si="108"/>
        <v>190.83333333333334</v>
      </c>
    </row>
    <row r="1625" spans="3:20" ht="24" x14ac:dyDescent="0.25">
      <c r="C1625" s="11">
        <v>1619</v>
      </c>
      <c r="D1625" s="9" t="s">
        <v>1997</v>
      </c>
      <c r="E1625" s="9" t="s">
        <v>17</v>
      </c>
      <c r="F1625" s="9">
        <v>1</v>
      </c>
      <c r="G1625" s="2"/>
      <c r="H1625" s="6"/>
      <c r="I1625" s="11" t="s">
        <v>12</v>
      </c>
      <c r="J1625" s="12">
        <v>119.08</v>
      </c>
      <c r="K1625" s="11"/>
      <c r="L1625" s="11" t="s">
        <v>2810</v>
      </c>
      <c r="M1625" s="11"/>
      <c r="N1625" s="11"/>
      <c r="O1625" s="12">
        <f t="shared" si="106"/>
        <v>119.08</v>
      </c>
      <c r="P1625" s="12">
        <f t="shared" si="107"/>
        <v>119.08</v>
      </c>
      <c r="Q1625" s="51">
        <v>0.2</v>
      </c>
      <c r="R1625" s="52">
        <v>0.14699999999999999</v>
      </c>
      <c r="S1625" s="53">
        <f t="shared" si="109"/>
        <v>81</v>
      </c>
      <c r="T1625" s="12">
        <f t="shared" si="108"/>
        <v>67.5</v>
      </c>
    </row>
    <row r="1626" spans="3:20" ht="60" x14ac:dyDescent="0.25">
      <c r="C1626" s="11">
        <v>1620</v>
      </c>
      <c r="D1626" s="9" t="s">
        <v>1998</v>
      </c>
      <c r="E1626" s="9" t="s">
        <v>17</v>
      </c>
      <c r="F1626" s="9">
        <v>5</v>
      </c>
      <c r="G1626" s="2"/>
      <c r="H1626" s="6"/>
      <c r="I1626" s="11" t="s">
        <v>12</v>
      </c>
      <c r="J1626" s="12">
        <v>40</v>
      </c>
      <c r="K1626" s="11"/>
      <c r="L1626" s="11" t="s">
        <v>2811</v>
      </c>
      <c r="M1626" s="11"/>
      <c r="N1626" s="11"/>
      <c r="O1626" s="12">
        <f t="shared" si="106"/>
        <v>40</v>
      </c>
      <c r="P1626" s="12">
        <f t="shared" si="107"/>
        <v>200</v>
      </c>
      <c r="Q1626" s="51">
        <v>0.2</v>
      </c>
      <c r="R1626" s="52">
        <v>0.14699999999999999</v>
      </c>
      <c r="S1626" s="53">
        <f t="shared" si="109"/>
        <v>136</v>
      </c>
      <c r="T1626" s="12">
        <f t="shared" si="108"/>
        <v>113.33333333333334</v>
      </c>
    </row>
    <row r="1627" spans="3:20" ht="60" x14ac:dyDescent="0.25">
      <c r="C1627" s="11">
        <v>1621</v>
      </c>
      <c r="D1627" s="9" t="s">
        <v>1999</v>
      </c>
      <c r="E1627" s="9" t="s">
        <v>17</v>
      </c>
      <c r="F1627" s="9">
        <v>12</v>
      </c>
      <c r="G1627" s="2"/>
      <c r="H1627" s="6"/>
      <c r="I1627" s="11" t="s">
        <v>12</v>
      </c>
      <c r="J1627" s="12">
        <v>40</v>
      </c>
      <c r="K1627" s="11"/>
      <c r="L1627" s="11" t="s">
        <v>2811</v>
      </c>
      <c r="M1627" s="11"/>
      <c r="N1627" s="11"/>
      <c r="O1627" s="12">
        <f t="shared" si="106"/>
        <v>40</v>
      </c>
      <c r="P1627" s="12">
        <f t="shared" si="107"/>
        <v>480</v>
      </c>
      <c r="Q1627" s="51">
        <v>0.2</v>
      </c>
      <c r="R1627" s="52">
        <v>0.14699999999999999</v>
      </c>
      <c r="S1627" s="53">
        <f t="shared" si="109"/>
        <v>328</v>
      </c>
      <c r="T1627" s="12">
        <f t="shared" si="108"/>
        <v>273.33333333333337</v>
      </c>
    </row>
    <row r="1628" spans="3:20" ht="60" x14ac:dyDescent="0.25">
      <c r="C1628" s="11">
        <v>1622</v>
      </c>
      <c r="D1628" s="9" t="s">
        <v>2000</v>
      </c>
      <c r="E1628" s="9" t="s">
        <v>17</v>
      </c>
      <c r="F1628" s="9">
        <v>8</v>
      </c>
      <c r="G1628" s="2"/>
      <c r="H1628" s="6"/>
      <c r="I1628" s="11" t="s">
        <v>12</v>
      </c>
      <c r="J1628" s="12">
        <v>40</v>
      </c>
      <c r="K1628" s="11"/>
      <c r="L1628" s="11" t="s">
        <v>2811</v>
      </c>
      <c r="M1628" s="11"/>
      <c r="N1628" s="11"/>
      <c r="O1628" s="12">
        <f t="shared" si="106"/>
        <v>40</v>
      </c>
      <c r="P1628" s="12">
        <f t="shared" si="107"/>
        <v>320</v>
      </c>
      <c r="Q1628" s="51">
        <v>0.2</v>
      </c>
      <c r="R1628" s="52">
        <v>0.14699999999999999</v>
      </c>
      <c r="S1628" s="53">
        <f t="shared" si="109"/>
        <v>218</v>
      </c>
      <c r="T1628" s="12">
        <f t="shared" si="108"/>
        <v>181.66666666666669</v>
      </c>
    </row>
    <row r="1629" spans="3:20" ht="60" x14ac:dyDescent="0.25">
      <c r="C1629" s="11">
        <v>1623</v>
      </c>
      <c r="D1629" s="9" t="s">
        <v>2001</v>
      </c>
      <c r="E1629" s="9" t="s">
        <v>17</v>
      </c>
      <c r="F1629" s="9">
        <v>12</v>
      </c>
      <c r="G1629" s="2"/>
      <c r="H1629" s="6"/>
      <c r="I1629" s="11" t="s">
        <v>12</v>
      </c>
      <c r="J1629" s="12">
        <v>40</v>
      </c>
      <c r="K1629" s="11"/>
      <c r="L1629" s="11" t="s">
        <v>2811</v>
      </c>
      <c r="M1629" s="11"/>
      <c r="N1629" s="11"/>
      <c r="O1629" s="12">
        <f t="shared" si="106"/>
        <v>40</v>
      </c>
      <c r="P1629" s="12">
        <f t="shared" si="107"/>
        <v>480</v>
      </c>
      <c r="Q1629" s="51">
        <v>0.2</v>
      </c>
      <c r="R1629" s="52">
        <v>0.14699999999999999</v>
      </c>
      <c r="S1629" s="53">
        <f t="shared" si="109"/>
        <v>328</v>
      </c>
      <c r="T1629" s="12">
        <f t="shared" si="108"/>
        <v>273.33333333333337</v>
      </c>
    </row>
    <row r="1630" spans="3:20" ht="60" x14ac:dyDescent="0.25">
      <c r="C1630" s="11">
        <v>1624</v>
      </c>
      <c r="D1630" s="9" t="s">
        <v>2002</v>
      </c>
      <c r="E1630" s="9" t="s">
        <v>17</v>
      </c>
      <c r="F1630" s="9">
        <v>11</v>
      </c>
      <c r="G1630" s="2"/>
      <c r="H1630" s="6"/>
      <c r="I1630" s="11" t="s">
        <v>12</v>
      </c>
      <c r="J1630" s="12">
        <v>40</v>
      </c>
      <c r="K1630" s="11"/>
      <c r="L1630" s="11" t="s">
        <v>2811</v>
      </c>
      <c r="M1630" s="11"/>
      <c r="N1630" s="11"/>
      <c r="O1630" s="12">
        <f t="shared" si="106"/>
        <v>40</v>
      </c>
      <c r="P1630" s="12">
        <f t="shared" si="107"/>
        <v>440</v>
      </c>
      <c r="Q1630" s="51">
        <v>0.2</v>
      </c>
      <c r="R1630" s="52">
        <v>0.14699999999999999</v>
      </c>
      <c r="S1630" s="53">
        <f t="shared" si="109"/>
        <v>300</v>
      </c>
      <c r="T1630" s="12">
        <f t="shared" si="108"/>
        <v>250</v>
      </c>
    </row>
    <row r="1631" spans="3:20" ht="72" x14ac:dyDescent="0.25">
      <c r="C1631" s="11">
        <v>1625</v>
      </c>
      <c r="D1631" s="9" t="s">
        <v>2003</v>
      </c>
      <c r="E1631" s="9" t="s">
        <v>17</v>
      </c>
      <c r="F1631" s="9">
        <v>10</v>
      </c>
      <c r="G1631" s="2"/>
      <c r="H1631" s="6"/>
      <c r="I1631" s="11" t="s">
        <v>12</v>
      </c>
      <c r="J1631" s="12">
        <v>45</v>
      </c>
      <c r="K1631" s="11"/>
      <c r="L1631" s="11" t="s">
        <v>2812</v>
      </c>
      <c r="M1631" s="11"/>
      <c r="N1631" s="11"/>
      <c r="O1631" s="12">
        <f t="shared" si="106"/>
        <v>45</v>
      </c>
      <c r="P1631" s="12">
        <f t="shared" si="107"/>
        <v>450</v>
      </c>
      <c r="Q1631" s="51">
        <v>0.2</v>
      </c>
      <c r="R1631" s="52">
        <v>0.14699999999999999</v>
      </c>
      <c r="S1631" s="53">
        <f t="shared" si="109"/>
        <v>307</v>
      </c>
      <c r="T1631" s="12">
        <f t="shared" si="108"/>
        <v>255.83333333333334</v>
      </c>
    </row>
    <row r="1632" spans="3:20" ht="72" x14ac:dyDescent="0.25">
      <c r="C1632" s="11">
        <v>1626</v>
      </c>
      <c r="D1632" s="9" t="s">
        <v>2004</v>
      </c>
      <c r="E1632" s="9" t="s">
        <v>17</v>
      </c>
      <c r="F1632" s="9">
        <v>11</v>
      </c>
      <c r="G1632" s="2"/>
      <c r="H1632" s="6"/>
      <c r="I1632" s="11" t="s">
        <v>12</v>
      </c>
      <c r="J1632" s="12">
        <v>45</v>
      </c>
      <c r="K1632" s="11"/>
      <c r="L1632" s="11" t="s">
        <v>2812</v>
      </c>
      <c r="M1632" s="11"/>
      <c r="N1632" s="11"/>
      <c r="O1632" s="12">
        <f t="shared" si="106"/>
        <v>45</v>
      </c>
      <c r="P1632" s="12">
        <f t="shared" si="107"/>
        <v>495</v>
      </c>
      <c r="Q1632" s="51">
        <v>0.2</v>
      </c>
      <c r="R1632" s="52">
        <v>0.14699999999999999</v>
      </c>
      <c r="S1632" s="53">
        <f t="shared" si="109"/>
        <v>338</v>
      </c>
      <c r="T1632" s="12">
        <f t="shared" si="108"/>
        <v>281.66666666666669</v>
      </c>
    </row>
    <row r="1633" spans="3:20" ht="72" x14ac:dyDescent="0.25">
      <c r="C1633" s="11">
        <v>1627</v>
      </c>
      <c r="D1633" s="9" t="s">
        <v>2005</v>
      </c>
      <c r="E1633" s="9" t="s">
        <v>17</v>
      </c>
      <c r="F1633" s="9">
        <v>10</v>
      </c>
      <c r="G1633" s="2"/>
      <c r="H1633" s="6"/>
      <c r="I1633" s="11" t="s">
        <v>12</v>
      </c>
      <c r="J1633" s="12">
        <v>45</v>
      </c>
      <c r="K1633" s="11"/>
      <c r="L1633" s="11" t="s">
        <v>2812</v>
      </c>
      <c r="M1633" s="11"/>
      <c r="N1633" s="11"/>
      <c r="O1633" s="12">
        <f t="shared" si="106"/>
        <v>45</v>
      </c>
      <c r="P1633" s="12">
        <f t="shared" si="107"/>
        <v>450</v>
      </c>
      <c r="Q1633" s="51">
        <v>0.2</v>
      </c>
      <c r="R1633" s="52">
        <v>0.14699999999999999</v>
      </c>
      <c r="S1633" s="53">
        <f t="shared" si="109"/>
        <v>307</v>
      </c>
      <c r="T1633" s="12">
        <f t="shared" si="108"/>
        <v>255.83333333333334</v>
      </c>
    </row>
    <row r="1634" spans="3:20" ht="72" x14ac:dyDescent="0.25">
      <c r="C1634" s="11">
        <v>1628</v>
      </c>
      <c r="D1634" s="9" t="s">
        <v>2006</v>
      </c>
      <c r="E1634" s="9" t="s">
        <v>17</v>
      </c>
      <c r="F1634" s="9">
        <v>5</v>
      </c>
      <c r="G1634" s="2"/>
      <c r="H1634" s="6"/>
      <c r="I1634" s="11" t="s">
        <v>12</v>
      </c>
      <c r="J1634" s="12">
        <v>45</v>
      </c>
      <c r="K1634" s="11"/>
      <c r="L1634" s="11" t="s">
        <v>2812</v>
      </c>
      <c r="M1634" s="11"/>
      <c r="N1634" s="11"/>
      <c r="O1634" s="12">
        <f t="shared" si="106"/>
        <v>45</v>
      </c>
      <c r="P1634" s="12">
        <f t="shared" si="107"/>
        <v>225</v>
      </c>
      <c r="Q1634" s="51">
        <v>0.2</v>
      </c>
      <c r="R1634" s="52">
        <v>0.14699999999999999</v>
      </c>
      <c r="S1634" s="53">
        <f t="shared" si="109"/>
        <v>154</v>
      </c>
      <c r="T1634" s="12">
        <f t="shared" si="108"/>
        <v>128.33333333333334</v>
      </c>
    </row>
    <row r="1635" spans="3:20" ht="72" x14ac:dyDescent="0.25">
      <c r="C1635" s="11">
        <v>1629</v>
      </c>
      <c r="D1635" s="9" t="s">
        <v>2007</v>
      </c>
      <c r="E1635" s="9" t="s">
        <v>17</v>
      </c>
      <c r="F1635" s="9">
        <v>5</v>
      </c>
      <c r="G1635" s="2"/>
      <c r="H1635" s="6"/>
      <c r="I1635" s="11" t="s">
        <v>12</v>
      </c>
      <c r="J1635" s="12">
        <v>45</v>
      </c>
      <c r="K1635" s="11"/>
      <c r="L1635" s="11" t="s">
        <v>2812</v>
      </c>
      <c r="M1635" s="11"/>
      <c r="N1635" s="11"/>
      <c r="O1635" s="12">
        <f t="shared" si="106"/>
        <v>45</v>
      </c>
      <c r="P1635" s="12">
        <f t="shared" si="107"/>
        <v>225</v>
      </c>
      <c r="Q1635" s="51">
        <v>0.2</v>
      </c>
      <c r="R1635" s="52">
        <v>0.14699999999999999</v>
      </c>
      <c r="S1635" s="53">
        <f t="shared" si="109"/>
        <v>154</v>
      </c>
      <c r="T1635" s="12">
        <f t="shared" si="108"/>
        <v>128.33333333333334</v>
      </c>
    </row>
    <row r="1636" spans="3:20" x14ac:dyDescent="0.25">
      <c r="C1636" s="11">
        <v>1630</v>
      </c>
      <c r="D1636" s="9" t="s">
        <v>2008</v>
      </c>
      <c r="E1636" s="9" t="s">
        <v>17</v>
      </c>
      <c r="F1636" s="9">
        <v>2</v>
      </c>
      <c r="G1636" s="2"/>
      <c r="H1636" s="6"/>
      <c r="I1636" s="11" t="s">
        <v>12</v>
      </c>
      <c r="J1636" s="12">
        <v>16</v>
      </c>
      <c r="K1636" s="11"/>
      <c r="L1636" s="11" t="s">
        <v>2806</v>
      </c>
      <c r="M1636" s="11"/>
      <c r="N1636" s="11"/>
      <c r="O1636" s="12">
        <f t="shared" si="106"/>
        <v>16</v>
      </c>
      <c r="P1636" s="12">
        <f t="shared" si="107"/>
        <v>32</v>
      </c>
      <c r="Q1636" s="51">
        <v>0.2</v>
      </c>
      <c r="R1636" s="52">
        <v>0.14699999999999999</v>
      </c>
      <c r="S1636" s="53">
        <f t="shared" si="109"/>
        <v>22</v>
      </c>
      <c r="T1636" s="12">
        <f t="shared" si="108"/>
        <v>18.333333333333336</v>
      </c>
    </row>
    <row r="1637" spans="3:20" x14ac:dyDescent="0.25">
      <c r="C1637" s="11">
        <v>1631</v>
      </c>
      <c r="D1637" s="9" t="s">
        <v>2009</v>
      </c>
      <c r="E1637" s="9" t="s">
        <v>17</v>
      </c>
      <c r="F1637" s="9">
        <v>5</v>
      </c>
      <c r="G1637" s="2"/>
      <c r="H1637" s="6"/>
      <c r="I1637" s="11" t="s">
        <v>12</v>
      </c>
      <c r="J1637" s="12">
        <v>16</v>
      </c>
      <c r="K1637" s="11"/>
      <c r="L1637" s="11" t="s">
        <v>2806</v>
      </c>
      <c r="M1637" s="11"/>
      <c r="N1637" s="11"/>
      <c r="O1637" s="12">
        <f t="shared" si="106"/>
        <v>16</v>
      </c>
      <c r="P1637" s="12">
        <f t="shared" si="107"/>
        <v>80</v>
      </c>
      <c r="Q1637" s="51">
        <v>0.2</v>
      </c>
      <c r="R1637" s="52">
        <v>0.14699999999999999</v>
      </c>
      <c r="S1637" s="53">
        <f t="shared" si="109"/>
        <v>55</v>
      </c>
      <c r="T1637" s="12">
        <f t="shared" si="108"/>
        <v>45.833333333333336</v>
      </c>
    </row>
    <row r="1638" spans="3:20" x14ac:dyDescent="0.25">
      <c r="C1638" s="11">
        <v>1632</v>
      </c>
      <c r="D1638" s="9" t="s">
        <v>2010</v>
      </c>
      <c r="E1638" s="9" t="s">
        <v>17</v>
      </c>
      <c r="F1638" s="9">
        <v>1</v>
      </c>
      <c r="G1638" s="2"/>
      <c r="H1638" s="6"/>
      <c r="I1638" s="11" t="s">
        <v>12</v>
      </c>
      <c r="J1638" s="12">
        <v>16</v>
      </c>
      <c r="K1638" s="11"/>
      <c r="L1638" s="11" t="s">
        <v>2806</v>
      </c>
      <c r="M1638" s="11"/>
      <c r="N1638" s="11"/>
      <c r="O1638" s="12">
        <f t="shared" si="106"/>
        <v>16</v>
      </c>
      <c r="P1638" s="12">
        <f t="shared" si="107"/>
        <v>16</v>
      </c>
      <c r="Q1638" s="51">
        <v>0.2</v>
      </c>
      <c r="R1638" s="52">
        <v>0.14699999999999999</v>
      </c>
      <c r="S1638" s="53">
        <f t="shared" si="109"/>
        <v>11</v>
      </c>
      <c r="T1638" s="12">
        <f t="shared" si="108"/>
        <v>9.1666666666666679</v>
      </c>
    </row>
    <row r="1639" spans="3:20" x14ac:dyDescent="0.25">
      <c r="C1639" s="11">
        <v>1633</v>
      </c>
      <c r="D1639" s="9" t="s">
        <v>2011</v>
      </c>
      <c r="E1639" s="9" t="s">
        <v>17</v>
      </c>
      <c r="F1639" s="9">
        <v>1</v>
      </c>
      <c r="G1639" s="2"/>
      <c r="H1639" s="6"/>
      <c r="I1639" s="11" t="s">
        <v>12</v>
      </c>
      <c r="J1639" s="12">
        <v>48</v>
      </c>
      <c r="K1639" s="11"/>
      <c r="L1639" s="11" t="s">
        <v>2807</v>
      </c>
      <c r="M1639" s="11"/>
      <c r="N1639" s="11"/>
      <c r="O1639" s="12">
        <f t="shared" si="106"/>
        <v>48</v>
      </c>
      <c r="P1639" s="12">
        <f t="shared" si="107"/>
        <v>48</v>
      </c>
      <c r="Q1639" s="51">
        <v>0.2</v>
      </c>
      <c r="R1639" s="52">
        <v>0.14699999999999999</v>
      </c>
      <c r="S1639" s="53">
        <f t="shared" si="109"/>
        <v>33</v>
      </c>
      <c r="T1639" s="12">
        <f t="shared" si="108"/>
        <v>27.5</v>
      </c>
    </row>
    <row r="1640" spans="3:20" ht="60" x14ac:dyDescent="0.25">
      <c r="C1640" s="11">
        <v>1634</v>
      </c>
      <c r="D1640" s="9" t="s">
        <v>2012</v>
      </c>
      <c r="E1640" s="9" t="s">
        <v>17</v>
      </c>
      <c r="F1640" s="9">
        <v>6</v>
      </c>
      <c r="G1640" s="2"/>
      <c r="H1640" s="6"/>
      <c r="I1640" s="11" t="s">
        <v>12</v>
      </c>
      <c r="J1640" s="12">
        <v>40</v>
      </c>
      <c r="K1640" s="11"/>
      <c r="L1640" s="11" t="s">
        <v>2811</v>
      </c>
      <c r="M1640" s="11"/>
      <c r="N1640" s="11"/>
      <c r="O1640" s="12">
        <f t="shared" si="106"/>
        <v>40</v>
      </c>
      <c r="P1640" s="12">
        <f t="shared" si="107"/>
        <v>240</v>
      </c>
      <c r="Q1640" s="51">
        <v>0.2</v>
      </c>
      <c r="R1640" s="52">
        <v>0.14699999999999999</v>
      </c>
      <c r="S1640" s="53">
        <f t="shared" si="109"/>
        <v>164</v>
      </c>
      <c r="T1640" s="12">
        <f t="shared" si="108"/>
        <v>136.66666666666669</v>
      </c>
    </row>
    <row r="1641" spans="3:20" x14ac:dyDescent="0.25">
      <c r="C1641" s="11">
        <v>1635</v>
      </c>
      <c r="D1641" s="9" t="s">
        <v>2013</v>
      </c>
      <c r="E1641" s="9" t="s">
        <v>17</v>
      </c>
      <c r="F1641" s="9">
        <v>4</v>
      </c>
      <c r="G1641" s="2"/>
      <c r="H1641" s="6"/>
      <c r="I1641" s="11" t="s">
        <v>12</v>
      </c>
      <c r="J1641" s="12">
        <v>16</v>
      </c>
      <c r="K1641" s="11"/>
      <c r="L1641" s="11" t="s">
        <v>2806</v>
      </c>
      <c r="M1641" s="11"/>
      <c r="N1641" s="11"/>
      <c r="O1641" s="12">
        <f t="shared" si="106"/>
        <v>16</v>
      </c>
      <c r="P1641" s="12">
        <f t="shared" si="107"/>
        <v>64</v>
      </c>
      <c r="Q1641" s="51">
        <v>0.2</v>
      </c>
      <c r="R1641" s="52">
        <v>0.14699999999999999</v>
      </c>
      <c r="S1641" s="53">
        <f t="shared" si="109"/>
        <v>44</v>
      </c>
      <c r="T1641" s="12">
        <f t="shared" si="108"/>
        <v>36.666666666666671</v>
      </c>
    </row>
    <row r="1642" spans="3:20" ht="108" x14ac:dyDescent="0.25">
      <c r="C1642" s="11">
        <v>1636</v>
      </c>
      <c r="D1642" s="9" t="s">
        <v>2014</v>
      </c>
      <c r="E1642" s="9" t="s">
        <v>17</v>
      </c>
      <c r="F1642" s="9">
        <v>1</v>
      </c>
      <c r="G1642" s="2"/>
      <c r="H1642" s="6"/>
      <c r="I1642" s="11" t="s">
        <v>12</v>
      </c>
      <c r="J1642" s="12">
        <v>14757</v>
      </c>
      <c r="K1642" s="11"/>
      <c r="L1642" s="11" t="s">
        <v>2813</v>
      </c>
      <c r="M1642" s="11"/>
      <c r="N1642" s="11"/>
      <c r="O1642" s="12">
        <f t="shared" si="106"/>
        <v>14757</v>
      </c>
      <c r="P1642" s="12">
        <f t="shared" si="107"/>
        <v>14757</v>
      </c>
      <c r="Q1642" s="51">
        <v>0.2</v>
      </c>
      <c r="R1642" s="52">
        <v>0.14699999999999999</v>
      </c>
      <c r="S1642" s="53">
        <f t="shared" si="109"/>
        <v>10070</v>
      </c>
      <c r="T1642" s="12">
        <f t="shared" si="108"/>
        <v>8391.6666666666679</v>
      </c>
    </row>
    <row r="1643" spans="3:20" x14ac:dyDescent="0.25">
      <c r="C1643" s="11">
        <v>1637</v>
      </c>
      <c r="D1643" s="9" t="s">
        <v>2015</v>
      </c>
      <c r="E1643" s="9" t="s">
        <v>11</v>
      </c>
      <c r="F1643" s="9">
        <v>1</v>
      </c>
      <c r="G1643" s="2"/>
      <c r="H1643" s="6"/>
      <c r="I1643" s="11" t="s">
        <v>12</v>
      </c>
      <c r="J1643" s="12">
        <v>425878</v>
      </c>
      <c r="K1643" s="11"/>
      <c r="L1643" s="11" t="s">
        <v>2814</v>
      </c>
      <c r="M1643" s="11"/>
      <c r="N1643" s="11"/>
      <c r="O1643" s="12">
        <f t="shared" si="106"/>
        <v>425878</v>
      </c>
      <c r="P1643" s="12">
        <f t="shared" si="107"/>
        <v>425878</v>
      </c>
      <c r="Q1643" s="51">
        <v>0.2</v>
      </c>
      <c r="R1643" s="52">
        <v>0.14699999999999999</v>
      </c>
      <c r="S1643" s="53">
        <f t="shared" si="109"/>
        <v>290619</v>
      </c>
      <c r="T1643" s="12">
        <f t="shared" si="108"/>
        <v>242182.5</v>
      </c>
    </row>
    <row r="1644" spans="3:20" ht="24" x14ac:dyDescent="0.25">
      <c r="C1644" s="11">
        <v>1638</v>
      </c>
      <c r="D1644" s="9" t="s">
        <v>2016</v>
      </c>
      <c r="E1644" s="9" t="s">
        <v>17</v>
      </c>
      <c r="F1644" s="9">
        <v>100</v>
      </c>
      <c r="G1644" s="2"/>
      <c r="H1644" s="6"/>
      <c r="I1644" s="11" t="s">
        <v>12</v>
      </c>
      <c r="J1644" s="12">
        <v>2.33</v>
      </c>
      <c r="K1644" s="11"/>
      <c r="L1644" s="11" t="s">
        <v>2815</v>
      </c>
      <c r="M1644" s="11"/>
      <c r="N1644" s="11"/>
      <c r="O1644" s="12">
        <f t="shared" si="106"/>
        <v>2.33</v>
      </c>
      <c r="P1644" s="12">
        <f t="shared" si="107"/>
        <v>233</v>
      </c>
      <c r="Q1644" s="51">
        <v>0.2</v>
      </c>
      <c r="R1644" s="52">
        <v>0.14699999999999999</v>
      </c>
      <c r="S1644" s="53">
        <f t="shared" si="109"/>
        <v>159</v>
      </c>
      <c r="T1644" s="12">
        <f t="shared" si="108"/>
        <v>132.5</v>
      </c>
    </row>
    <row r="1645" spans="3:20" ht="24" x14ac:dyDescent="0.25">
      <c r="C1645" s="11">
        <v>1639</v>
      </c>
      <c r="D1645" s="9" t="s">
        <v>2017</v>
      </c>
      <c r="E1645" s="9" t="s">
        <v>17</v>
      </c>
      <c r="F1645" s="9">
        <v>150</v>
      </c>
      <c r="G1645" s="2"/>
      <c r="H1645" s="6"/>
      <c r="I1645" s="11" t="s">
        <v>12</v>
      </c>
      <c r="J1645" s="12">
        <v>0.55000000000000004</v>
      </c>
      <c r="K1645" s="11"/>
      <c r="L1645" s="11" t="s">
        <v>2816</v>
      </c>
      <c r="M1645" s="11"/>
      <c r="N1645" s="11"/>
      <c r="O1645" s="12">
        <f t="shared" si="106"/>
        <v>0.55000000000000004</v>
      </c>
      <c r="P1645" s="12">
        <f t="shared" si="107"/>
        <v>82.5</v>
      </c>
      <c r="Q1645" s="51">
        <v>0.2</v>
      </c>
      <c r="R1645" s="52">
        <v>0.14699999999999999</v>
      </c>
      <c r="S1645" s="53">
        <f t="shared" si="109"/>
        <v>56</v>
      </c>
      <c r="T1645" s="12">
        <f t="shared" si="108"/>
        <v>46.666666666666671</v>
      </c>
    </row>
    <row r="1646" spans="3:20" ht="24" x14ac:dyDescent="0.25">
      <c r="C1646" s="11">
        <v>1640</v>
      </c>
      <c r="D1646" s="9" t="s">
        <v>2018</v>
      </c>
      <c r="E1646" s="9" t="s">
        <v>17</v>
      </c>
      <c r="F1646" s="9">
        <v>5110</v>
      </c>
      <c r="G1646" s="2"/>
      <c r="H1646" s="6"/>
      <c r="I1646" s="11" t="s">
        <v>12</v>
      </c>
      <c r="J1646" s="12">
        <v>7</v>
      </c>
      <c r="K1646" s="11"/>
      <c r="L1646" s="11" t="s">
        <v>2817</v>
      </c>
      <c r="M1646" s="11"/>
      <c r="N1646" s="11"/>
      <c r="O1646" s="12">
        <f t="shared" si="106"/>
        <v>7</v>
      </c>
      <c r="P1646" s="12">
        <f t="shared" si="107"/>
        <v>35770</v>
      </c>
      <c r="Q1646" s="51">
        <v>0.2</v>
      </c>
      <c r="R1646" s="52">
        <v>0.14699999999999999</v>
      </c>
      <c r="S1646" s="53">
        <f t="shared" si="109"/>
        <v>24409</v>
      </c>
      <c r="T1646" s="12">
        <f t="shared" si="108"/>
        <v>20340.833333333336</v>
      </c>
    </row>
    <row r="1647" spans="3:20" ht="24" x14ac:dyDescent="0.25">
      <c r="C1647" s="11">
        <v>1641</v>
      </c>
      <c r="D1647" s="9" t="s">
        <v>2019</v>
      </c>
      <c r="E1647" s="9" t="s">
        <v>17</v>
      </c>
      <c r="F1647" s="9">
        <v>300</v>
      </c>
      <c r="G1647" s="2"/>
      <c r="H1647" s="6"/>
      <c r="I1647" s="11" t="s">
        <v>12</v>
      </c>
      <c r="J1647" s="12">
        <v>11</v>
      </c>
      <c r="K1647" s="11"/>
      <c r="L1647" s="11" t="s">
        <v>2818</v>
      </c>
      <c r="M1647" s="11"/>
      <c r="N1647" s="11"/>
      <c r="O1647" s="12">
        <f t="shared" si="106"/>
        <v>11</v>
      </c>
      <c r="P1647" s="12">
        <f t="shared" si="107"/>
        <v>3300</v>
      </c>
      <c r="Q1647" s="51">
        <v>0.2</v>
      </c>
      <c r="R1647" s="52">
        <v>0.14699999999999999</v>
      </c>
      <c r="S1647" s="53">
        <f t="shared" si="109"/>
        <v>2252</v>
      </c>
      <c r="T1647" s="12">
        <f t="shared" si="108"/>
        <v>1876.6666666666667</v>
      </c>
    </row>
    <row r="1648" spans="3:20" ht="24" x14ac:dyDescent="0.25">
      <c r="C1648" s="11">
        <v>1642</v>
      </c>
      <c r="D1648" s="9" t="s">
        <v>2020</v>
      </c>
      <c r="E1648" s="9" t="s">
        <v>17</v>
      </c>
      <c r="F1648" s="9">
        <v>30</v>
      </c>
      <c r="G1648" s="2"/>
      <c r="H1648" s="6"/>
      <c r="I1648" s="11" t="s">
        <v>12</v>
      </c>
      <c r="J1648" s="12">
        <v>11</v>
      </c>
      <c r="K1648" s="11"/>
      <c r="L1648" s="11" t="s">
        <v>2818</v>
      </c>
      <c r="M1648" s="11"/>
      <c r="N1648" s="11"/>
      <c r="O1648" s="12">
        <f t="shared" si="106"/>
        <v>11</v>
      </c>
      <c r="P1648" s="12">
        <f t="shared" si="107"/>
        <v>330</v>
      </c>
      <c r="Q1648" s="51">
        <v>0.2</v>
      </c>
      <c r="R1648" s="52">
        <v>0.14699999999999999</v>
      </c>
      <c r="S1648" s="53">
        <f t="shared" si="109"/>
        <v>225</v>
      </c>
      <c r="T1648" s="12">
        <f t="shared" si="108"/>
        <v>187.5</v>
      </c>
    </row>
    <row r="1649" spans="3:20" ht="24" x14ac:dyDescent="0.25">
      <c r="C1649" s="11">
        <v>1643</v>
      </c>
      <c r="D1649" s="9" t="s">
        <v>2021</v>
      </c>
      <c r="E1649" s="9" t="s">
        <v>17</v>
      </c>
      <c r="F1649" s="9">
        <v>20</v>
      </c>
      <c r="G1649" s="2"/>
      <c r="H1649" s="6"/>
      <c r="I1649" s="11" t="s">
        <v>12</v>
      </c>
      <c r="J1649" s="12">
        <v>11</v>
      </c>
      <c r="K1649" s="11"/>
      <c r="L1649" s="11" t="s">
        <v>2818</v>
      </c>
      <c r="M1649" s="11"/>
      <c r="N1649" s="11"/>
      <c r="O1649" s="12">
        <f t="shared" si="106"/>
        <v>11</v>
      </c>
      <c r="P1649" s="12">
        <f t="shared" si="107"/>
        <v>220</v>
      </c>
      <c r="Q1649" s="51">
        <v>0.2</v>
      </c>
      <c r="R1649" s="52">
        <v>0.14699999999999999</v>
      </c>
      <c r="S1649" s="53">
        <f t="shared" si="109"/>
        <v>150</v>
      </c>
      <c r="T1649" s="12">
        <f t="shared" si="108"/>
        <v>125</v>
      </c>
    </row>
    <row r="1650" spans="3:20" ht="24" x14ac:dyDescent="0.25">
      <c r="C1650" s="11">
        <v>1644</v>
      </c>
      <c r="D1650" s="9" t="s">
        <v>2022</v>
      </c>
      <c r="E1650" s="9" t="s">
        <v>17</v>
      </c>
      <c r="F1650" s="9">
        <v>55</v>
      </c>
      <c r="G1650" s="2"/>
      <c r="H1650" s="6"/>
      <c r="I1650" s="11" t="s">
        <v>12</v>
      </c>
      <c r="J1650" s="12">
        <v>14</v>
      </c>
      <c r="K1650" s="11"/>
      <c r="L1650" s="11" t="s">
        <v>2819</v>
      </c>
      <c r="M1650" s="11"/>
      <c r="N1650" s="11"/>
      <c r="O1650" s="12">
        <f t="shared" si="106"/>
        <v>14</v>
      </c>
      <c r="P1650" s="12">
        <f t="shared" si="107"/>
        <v>770</v>
      </c>
      <c r="Q1650" s="51">
        <v>0.2</v>
      </c>
      <c r="R1650" s="52">
        <v>0.14699999999999999</v>
      </c>
      <c r="S1650" s="53">
        <f t="shared" si="109"/>
        <v>525</v>
      </c>
      <c r="T1650" s="12">
        <f t="shared" si="108"/>
        <v>437.5</v>
      </c>
    </row>
    <row r="1651" spans="3:20" ht="24" x14ac:dyDescent="0.25">
      <c r="C1651" s="11">
        <v>1645</v>
      </c>
      <c r="D1651" s="9" t="s">
        <v>2023</v>
      </c>
      <c r="E1651" s="9" t="s">
        <v>17</v>
      </c>
      <c r="F1651" s="9">
        <v>53100</v>
      </c>
      <c r="G1651" s="2"/>
      <c r="H1651" s="6"/>
      <c r="I1651" s="11" t="s">
        <v>12</v>
      </c>
      <c r="J1651" s="12">
        <v>0.34</v>
      </c>
      <c r="K1651" s="11"/>
      <c r="L1651" s="11" t="s">
        <v>2820</v>
      </c>
      <c r="M1651" s="11"/>
      <c r="N1651" s="11"/>
      <c r="O1651" s="12">
        <f t="shared" si="106"/>
        <v>0.34</v>
      </c>
      <c r="P1651" s="12">
        <f t="shared" si="107"/>
        <v>18054</v>
      </c>
      <c r="Q1651" s="51">
        <v>0.2</v>
      </c>
      <c r="R1651" s="52">
        <v>0.14699999999999999</v>
      </c>
      <c r="S1651" s="53">
        <f t="shared" si="109"/>
        <v>12320</v>
      </c>
      <c r="T1651" s="12">
        <f t="shared" si="108"/>
        <v>10266.666666666668</v>
      </c>
    </row>
    <row r="1652" spans="3:20" ht="24" x14ac:dyDescent="0.25">
      <c r="C1652" s="11">
        <v>1646</v>
      </c>
      <c r="D1652" s="9" t="s">
        <v>2024</v>
      </c>
      <c r="E1652" s="9" t="s">
        <v>1038</v>
      </c>
      <c r="F1652" s="9">
        <v>15</v>
      </c>
      <c r="G1652" s="2"/>
      <c r="H1652" s="6"/>
      <c r="I1652" s="11" t="s">
        <v>12</v>
      </c>
      <c r="J1652" s="12">
        <v>0.34</v>
      </c>
      <c r="K1652" s="11"/>
      <c r="L1652" s="11" t="s">
        <v>2820</v>
      </c>
      <c r="M1652" s="11"/>
      <c r="N1652" s="11"/>
      <c r="O1652" s="12">
        <f t="shared" si="106"/>
        <v>0.34</v>
      </c>
      <c r="P1652" s="12">
        <f t="shared" si="107"/>
        <v>5.1000000000000005</v>
      </c>
      <c r="Q1652" s="51">
        <v>0.2</v>
      </c>
      <c r="R1652" s="52">
        <v>0.14699999999999999</v>
      </c>
      <c r="S1652" s="53">
        <f t="shared" si="109"/>
        <v>3</v>
      </c>
      <c r="T1652" s="12">
        <f t="shared" si="108"/>
        <v>2.5</v>
      </c>
    </row>
    <row r="1653" spans="3:20" ht="24" x14ac:dyDescent="0.25">
      <c r="C1653" s="11">
        <v>1647</v>
      </c>
      <c r="D1653" s="9" t="s">
        <v>2025</v>
      </c>
      <c r="E1653" s="9" t="s">
        <v>17</v>
      </c>
      <c r="F1653" s="9">
        <v>5000</v>
      </c>
      <c r="G1653" s="2"/>
      <c r="H1653" s="6"/>
      <c r="I1653" s="11" t="s">
        <v>12</v>
      </c>
      <c r="J1653" s="12">
        <v>0.34</v>
      </c>
      <c r="K1653" s="11"/>
      <c r="L1653" s="11" t="s">
        <v>2820</v>
      </c>
      <c r="M1653" s="11"/>
      <c r="N1653" s="11"/>
      <c r="O1653" s="12">
        <f t="shared" si="106"/>
        <v>0.34</v>
      </c>
      <c r="P1653" s="12">
        <f t="shared" si="107"/>
        <v>1700.0000000000002</v>
      </c>
      <c r="Q1653" s="51">
        <v>0.2</v>
      </c>
      <c r="R1653" s="52">
        <v>0.14699999999999999</v>
      </c>
      <c r="S1653" s="53">
        <f t="shared" si="109"/>
        <v>1160</v>
      </c>
      <c r="T1653" s="12">
        <f t="shared" si="108"/>
        <v>966.66666666666674</v>
      </c>
    </row>
    <row r="1654" spans="3:20" ht="24" x14ac:dyDescent="0.25">
      <c r="C1654" s="11">
        <v>1648</v>
      </c>
      <c r="D1654" s="9" t="s">
        <v>2026</v>
      </c>
      <c r="E1654" s="9" t="s">
        <v>17</v>
      </c>
      <c r="F1654" s="9">
        <v>15</v>
      </c>
      <c r="G1654" s="2"/>
      <c r="H1654" s="6"/>
      <c r="I1654" s="11" t="s">
        <v>12</v>
      </c>
      <c r="J1654" s="12">
        <v>11785</v>
      </c>
      <c r="K1654" s="11"/>
      <c r="L1654" s="11" t="s">
        <v>2821</v>
      </c>
      <c r="M1654" s="11"/>
      <c r="N1654" s="11"/>
      <c r="O1654" s="12">
        <f t="shared" si="106"/>
        <v>11785</v>
      </c>
      <c r="P1654" s="12">
        <f t="shared" si="107"/>
        <v>176775</v>
      </c>
      <c r="Q1654" s="51">
        <v>0.2</v>
      </c>
      <c r="R1654" s="52">
        <v>0.14699999999999999</v>
      </c>
      <c r="S1654" s="53">
        <f t="shared" si="109"/>
        <v>120631</v>
      </c>
      <c r="T1654" s="12">
        <f t="shared" si="108"/>
        <v>100525.83333333334</v>
      </c>
    </row>
    <row r="1655" spans="3:20" ht="24" x14ac:dyDescent="0.25">
      <c r="C1655" s="11">
        <v>1649</v>
      </c>
      <c r="D1655" s="9" t="s">
        <v>2027</v>
      </c>
      <c r="E1655" s="9" t="s">
        <v>17</v>
      </c>
      <c r="F1655" s="9">
        <v>11</v>
      </c>
      <c r="G1655" s="2"/>
      <c r="H1655" s="6"/>
      <c r="I1655" s="11" t="s">
        <v>12</v>
      </c>
      <c r="J1655" s="12">
        <v>18783</v>
      </c>
      <c r="K1655" s="11"/>
      <c r="L1655" s="11" t="s">
        <v>2822</v>
      </c>
      <c r="M1655" s="11"/>
      <c r="N1655" s="11"/>
      <c r="O1655" s="12">
        <f t="shared" si="106"/>
        <v>18783</v>
      </c>
      <c r="P1655" s="12">
        <f t="shared" si="107"/>
        <v>206613</v>
      </c>
      <c r="Q1655" s="51">
        <v>0.2</v>
      </c>
      <c r="R1655" s="52">
        <v>0.14699999999999999</v>
      </c>
      <c r="S1655" s="53">
        <f t="shared" si="109"/>
        <v>140993</v>
      </c>
      <c r="T1655" s="12">
        <f t="shared" si="108"/>
        <v>117494.16666666667</v>
      </c>
    </row>
    <row r="1656" spans="3:20" ht="24" x14ac:dyDescent="0.25">
      <c r="C1656" s="11">
        <v>1650</v>
      </c>
      <c r="D1656" s="9" t="s">
        <v>2028</v>
      </c>
      <c r="E1656" s="9" t="s">
        <v>17</v>
      </c>
      <c r="F1656" s="9">
        <v>13</v>
      </c>
      <c r="G1656" s="2"/>
      <c r="H1656" s="6"/>
      <c r="I1656" s="11" t="s">
        <v>12</v>
      </c>
      <c r="J1656" s="12">
        <v>51099</v>
      </c>
      <c r="K1656" s="11"/>
      <c r="L1656" s="11" t="s">
        <v>2823</v>
      </c>
      <c r="M1656" s="11"/>
      <c r="N1656" s="11"/>
      <c r="O1656" s="12">
        <f t="shared" si="106"/>
        <v>51099</v>
      </c>
      <c r="P1656" s="12">
        <f t="shared" si="107"/>
        <v>664287</v>
      </c>
      <c r="Q1656" s="51">
        <v>0.2</v>
      </c>
      <c r="R1656" s="52">
        <v>0.14699999999999999</v>
      </c>
      <c r="S1656" s="53">
        <f t="shared" si="109"/>
        <v>453309</v>
      </c>
      <c r="T1656" s="12">
        <f t="shared" si="108"/>
        <v>377757.5</v>
      </c>
    </row>
    <row r="1657" spans="3:20" ht="24" x14ac:dyDescent="0.25">
      <c r="C1657" s="11">
        <v>1651</v>
      </c>
      <c r="D1657" s="9" t="s">
        <v>2029</v>
      </c>
      <c r="E1657" s="9" t="s">
        <v>17</v>
      </c>
      <c r="F1657" s="9">
        <v>15</v>
      </c>
      <c r="G1657" s="2"/>
      <c r="H1657" s="6"/>
      <c r="I1657" s="11" t="s">
        <v>12</v>
      </c>
      <c r="J1657" s="12">
        <v>19702</v>
      </c>
      <c r="K1657" s="11"/>
      <c r="L1657" s="11" t="s">
        <v>2824</v>
      </c>
      <c r="M1657" s="11"/>
      <c r="N1657" s="11"/>
      <c r="O1657" s="12">
        <f t="shared" si="106"/>
        <v>19702</v>
      </c>
      <c r="P1657" s="12">
        <f t="shared" si="107"/>
        <v>295530</v>
      </c>
      <c r="Q1657" s="51">
        <v>0.2</v>
      </c>
      <c r="R1657" s="52">
        <v>0.14699999999999999</v>
      </c>
      <c r="S1657" s="53">
        <f t="shared" si="109"/>
        <v>201670</v>
      </c>
      <c r="T1657" s="12">
        <f t="shared" si="108"/>
        <v>168058.33333333334</v>
      </c>
    </row>
    <row r="1658" spans="3:20" ht="24" x14ac:dyDescent="0.25">
      <c r="C1658" s="11">
        <v>1652</v>
      </c>
      <c r="D1658" s="9" t="s">
        <v>2030</v>
      </c>
      <c r="E1658" s="9" t="s">
        <v>17</v>
      </c>
      <c r="F1658" s="9">
        <v>10</v>
      </c>
      <c r="G1658" s="2"/>
      <c r="H1658" s="6"/>
      <c r="I1658" s="11" t="s">
        <v>12</v>
      </c>
      <c r="J1658" s="12">
        <v>38561</v>
      </c>
      <c r="K1658" s="11"/>
      <c r="L1658" s="11" t="s">
        <v>2825</v>
      </c>
      <c r="M1658" s="11"/>
      <c r="N1658" s="11"/>
      <c r="O1658" s="12">
        <f t="shared" si="106"/>
        <v>38561</v>
      </c>
      <c r="P1658" s="12">
        <f t="shared" si="107"/>
        <v>385610</v>
      </c>
      <c r="Q1658" s="51">
        <v>0.2</v>
      </c>
      <c r="R1658" s="52">
        <v>0.14699999999999999</v>
      </c>
      <c r="S1658" s="53">
        <f t="shared" si="109"/>
        <v>263140</v>
      </c>
      <c r="T1658" s="12">
        <f t="shared" si="108"/>
        <v>219283.33333333334</v>
      </c>
    </row>
    <row r="1659" spans="3:20" ht="72" x14ac:dyDescent="0.25">
      <c r="C1659" s="11">
        <v>1653</v>
      </c>
      <c r="D1659" s="9" t="s">
        <v>2031</v>
      </c>
      <c r="E1659" s="9" t="s">
        <v>17</v>
      </c>
      <c r="F1659" s="9">
        <v>8</v>
      </c>
      <c r="G1659" s="2"/>
      <c r="H1659" s="6"/>
      <c r="I1659" s="11" t="s">
        <v>12</v>
      </c>
      <c r="J1659" s="12">
        <v>33902</v>
      </c>
      <c r="K1659" s="11"/>
      <c r="L1659" s="11" t="s">
        <v>2826</v>
      </c>
      <c r="M1659" s="11"/>
      <c r="N1659" s="11"/>
      <c r="O1659" s="12">
        <f t="shared" si="106"/>
        <v>33902</v>
      </c>
      <c r="P1659" s="12">
        <f t="shared" si="107"/>
        <v>271216</v>
      </c>
      <c r="Q1659" s="51">
        <v>0.2</v>
      </c>
      <c r="R1659" s="52">
        <v>0.14699999999999999</v>
      </c>
      <c r="S1659" s="53">
        <f t="shared" si="109"/>
        <v>185078</v>
      </c>
      <c r="T1659" s="12">
        <f t="shared" si="108"/>
        <v>154231.66666666669</v>
      </c>
    </row>
    <row r="1660" spans="3:20" ht="72" x14ac:dyDescent="0.25">
      <c r="C1660" s="11">
        <v>1654</v>
      </c>
      <c r="D1660" s="9" t="s">
        <v>2032</v>
      </c>
      <c r="E1660" s="9" t="s">
        <v>17</v>
      </c>
      <c r="F1660" s="9">
        <v>11</v>
      </c>
      <c r="G1660" s="2"/>
      <c r="H1660" s="6"/>
      <c r="I1660" s="11" t="s">
        <v>12</v>
      </c>
      <c r="J1660" s="12">
        <v>33902</v>
      </c>
      <c r="K1660" s="11"/>
      <c r="L1660" s="11" t="s">
        <v>2826</v>
      </c>
      <c r="M1660" s="11"/>
      <c r="N1660" s="11"/>
      <c r="O1660" s="12">
        <f t="shared" si="106"/>
        <v>33902</v>
      </c>
      <c r="P1660" s="12">
        <f t="shared" si="107"/>
        <v>372922</v>
      </c>
      <c r="Q1660" s="51">
        <v>0.2</v>
      </c>
      <c r="R1660" s="52">
        <v>0.14699999999999999</v>
      </c>
      <c r="S1660" s="53">
        <f t="shared" si="109"/>
        <v>254482</v>
      </c>
      <c r="T1660" s="12">
        <f t="shared" si="108"/>
        <v>212068.33333333334</v>
      </c>
    </row>
    <row r="1661" spans="3:20" ht="24" x14ac:dyDescent="0.25">
      <c r="C1661" s="11">
        <v>1655</v>
      </c>
      <c r="D1661" s="9" t="s">
        <v>2033</v>
      </c>
      <c r="E1661" s="9" t="s">
        <v>17</v>
      </c>
      <c r="F1661" s="9">
        <v>3</v>
      </c>
      <c r="G1661" s="2"/>
      <c r="H1661" s="6"/>
      <c r="I1661" s="11" t="s">
        <v>12</v>
      </c>
      <c r="J1661" s="12">
        <v>51999</v>
      </c>
      <c r="K1661" s="11"/>
      <c r="L1661" s="11" t="s">
        <v>2827</v>
      </c>
      <c r="M1661" s="11"/>
      <c r="N1661" s="11"/>
      <c r="O1661" s="12">
        <f t="shared" si="106"/>
        <v>51999</v>
      </c>
      <c r="P1661" s="12">
        <f t="shared" si="107"/>
        <v>155997</v>
      </c>
      <c r="Q1661" s="51">
        <v>0.2</v>
      </c>
      <c r="R1661" s="52">
        <v>0.14699999999999999</v>
      </c>
      <c r="S1661" s="53">
        <f t="shared" si="109"/>
        <v>106452</v>
      </c>
      <c r="T1661" s="12">
        <f t="shared" si="108"/>
        <v>88710</v>
      </c>
    </row>
    <row r="1662" spans="3:20" ht="24" x14ac:dyDescent="0.25">
      <c r="C1662" s="11">
        <v>1656</v>
      </c>
      <c r="D1662" s="9" t="s">
        <v>2034</v>
      </c>
      <c r="E1662" s="9" t="s">
        <v>17</v>
      </c>
      <c r="F1662" s="9">
        <v>4</v>
      </c>
      <c r="G1662" s="2"/>
      <c r="H1662" s="6"/>
      <c r="I1662" s="11" t="s">
        <v>12</v>
      </c>
      <c r="J1662" s="12">
        <v>51999</v>
      </c>
      <c r="K1662" s="11"/>
      <c r="L1662" s="11" t="s">
        <v>2827</v>
      </c>
      <c r="M1662" s="11"/>
      <c r="N1662" s="11"/>
      <c r="O1662" s="12">
        <f t="shared" si="106"/>
        <v>51999</v>
      </c>
      <c r="P1662" s="12">
        <f t="shared" si="107"/>
        <v>207996</v>
      </c>
      <c r="Q1662" s="51">
        <v>0.2</v>
      </c>
      <c r="R1662" s="52">
        <v>0.14699999999999999</v>
      </c>
      <c r="S1662" s="53">
        <f t="shared" si="109"/>
        <v>141936</v>
      </c>
      <c r="T1662" s="12">
        <f t="shared" si="108"/>
        <v>118280</v>
      </c>
    </row>
    <row r="1663" spans="3:20" x14ac:dyDescent="0.25">
      <c r="C1663" s="11">
        <v>1657</v>
      </c>
      <c r="D1663" s="9" t="s">
        <v>2035</v>
      </c>
      <c r="E1663" s="9" t="s">
        <v>17</v>
      </c>
      <c r="F1663" s="9">
        <v>1</v>
      </c>
      <c r="G1663" s="2"/>
      <c r="H1663" s="6"/>
      <c r="I1663" s="11" t="s">
        <v>12</v>
      </c>
      <c r="J1663" s="12">
        <v>77191</v>
      </c>
      <c r="K1663" s="11"/>
      <c r="L1663" s="11" t="s">
        <v>2828</v>
      </c>
      <c r="M1663" s="11"/>
      <c r="N1663" s="11"/>
      <c r="O1663" s="12">
        <f t="shared" si="106"/>
        <v>77191</v>
      </c>
      <c r="P1663" s="12">
        <f t="shared" si="107"/>
        <v>77191</v>
      </c>
      <c r="Q1663" s="51">
        <v>0.2</v>
      </c>
      <c r="R1663" s="52">
        <v>0.14699999999999999</v>
      </c>
      <c r="S1663" s="53">
        <f t="shared" si="109"/>
        <v>52675</v>
      </c>
      <c r="T1663" s="12">
        <f t="shared" si="108"/>
        <v>43895.833333333336</v>
      </c>
    </row>
    <row r="1664" spans="3:20" ht="24" x14ac:dyDescent="0.25">
      <c r="C1664" s="11">
        <v>1658</v>
      </c>
      <c r="D1664" s="9" t="s">
        <v>2036</v>
      </c>
      <c r="E1664" s="9" t="s">
        <v>17</v>
      </c>
      <c r="F1664" s="9">
        <v>3</v>
      </c>
      <c r="G1664" s="2"/>
      <c r="H1664" s="6"/>
      <c r="I1664" s="11" t="s">
        <v>12</v>
      </c>
      <c r="J1664" s="12">
        <v>270</v>
      </c>
      <c r="K1664" s="11"/>
      <c r="L1664" s="11" t="s">
        <v>2829</v>
      </c>
      <c r="M1664" s="11"/>
      <c r="N1664" s="11"/>
      <c r="O1664" s="12">
        <f t="shared" si="106"/>
        <v>270</v>
      </c>
      <c r="P1664" s="12">
        <f t="shared" si="107"/>
        <v>810</v>
      </c>
      <c r="Q1664" s="51">
        <v>0.2</v>
      </c>
      <c r="R1664" s="52">
        <v>0.14699999999999999</v>
      </c>
      <c r="S1664" s="53">
        <f t="shared" si="109"/>
        <v>553</v>
      </c>
      <c r="T1664" s="12">
        <f t="shared" si="108"/>
        <v>460.83333333333337</v>
      </c>
    </row>
    <row r="1665" spans="3:20" ht="24" x14ac:dyDescent="0.25">
      <c r="C1665" s="11">
        <v>1659</v>
      </c>
      <c r="D1665" s="9" t="s">
        <v>2037</v>
      </c>
      <c r="E1665" s="9" t="s">
        <v>17</v>
      </c>
      <c r="F1665" s="9">
        <v>2</v>
      </c>
      <c r="G1665" s="2"/>
      <c r="H1665" s="6"/>
      <c r="I1665" s="11" t="s">
        <v>12</v>
      </c>
      <c r="J1665" s="12">
        <v>61009.599999999999</v>
      </c>
      <c r="K1665" s="11"/>
      <c r="L1665" s="11" t="s">
        <v>2830</v>
      </c>
      <c r="M1665" s="11"/>
      <c r="N1665" s="11"/>
      <c r="O1665" s="12">
        <f t="shared" si="106"/>
        <v>61009.599999999999</v>
      </c>
      <c r="P1665" s="12">
        <f t="shared" si="107"/>
        <v>122019.2</v>
      </c>
      <c r="Q1665" s="51">
        <v>0.2</v>
      </c>
      <c r="R1665" s="52">
        <v>0.14699999999999999</v>
      </c>
      <c r="S1665" s="53">
        <f t="shared" si="109"/>
        <v>83266</v>
      </c>
      <c r="T1665" s="12">
        <f t="shared" si="108"/>
        <v>69388.333333333343</v>
      </c>
    </row>
    <row r="1666" spans="3:20" x14ac:dyDescent="0.25">
      <c r="C1666" s="11">
        <v>1660</v>
      </c>
      <c r="D1666" s="9" t="s">
        <v>2038</v>
      </c>
      <c r="E1666" s="9" t="s">
        <v>17</v>
      </c>
      <c r="F1666" s="9">
        <v>2</v>
      </c>
      <c r="G1666" s="2"/>
      <c r="H1666" s="6"/>
      <c r="I1666" s="11" t="s">
        <v>12</v>
      </c>
      <c r="J1666" s="12">
        <v>33151.199999999997</v>
      </c>
      <c r="K1666" s="11"/>
      <c r="L1666" s="11" t="s">
        <v>2831</v>
      </c>
      <c r="M1666" s="11"/>
      <c r="N1666" s="11"/>
      <c r="O1666" s="12">
        <f t="shared" si="106"/>
        <v>33151.199999999997</v>
      </c>
      <c r="P1666" s="12">
        <f t="shared" si="107"/>
        <v>66302.399999999994</v>
      </c>
      <c r="Q1666" s="51">
        <v>0.2</v>
      </c>
      <c r="R1666" s="52">
        <v>0.14699999999999999</v>
      </c>
      <c r="S1666" s="53">
        <f t="shared" si="109"/>
        <v>45245</v>
      </c>
      <c r="T1666" s="12">
        <f t="shared" si="108"/>
        <v>37704.166666666672</v>
      </c>
    </row>
    <row r="1667" spans="3:20" x14ac:dyDescent="0.25">
      <c r="C1667" s="11">
        <v>1661</v>
      </c>
      <c r="D1667" s="9" t="s">
        <v>2039</v>
      </c>
      <c r="E1667" s="9" t="s">
        <v>17</v>
      </c>
      <c r="F1667" s="9">
        <v>3</v>
      </c>
      <c r="G1667" s="2"/>
      <c r="H1667" s="6"/>
      <c r="I1667" s="11" t="s">
        <v>12</v>
      </c>
      <c r="J1667" s="12">
        <v>33151.199999999997</v>
      </c>
      <c r="K1667" s="11"/>
      <c r="L1667" s="11" t="s">
        <v>2831</v>
      </c>
      <c r="M1667" s="11"/>
      <c r="N1667" s="11"/>
      <c r="O1667" s="12">
        <f t="shared" si="106"/>
        <v>33151.199999999997</v>
      </c>
      <c r="P1667" s="12">
        <f t="shared" si="107"/>
        <v>99453.599999999991</v>
      </c>
      <c r="Q1667" s="51">
        <v>0.2</v>
      </c>
      <c r="R1667" s="52">
        <v>0.14699999999999999</v>
      </c>
      <c r="S1667" s="53">
        <f t="shared" si="109"/>
        <v>67867</v>
      </c>
      <c r="T1667" s="12">
        <f t="shared" si="108"/>
        <v>56555.833333333336</v>
      </c>
    </row>
    <row r="1668" spans="3:20" x14ac:dyDescent="0.25">
      <c r="C1668" s="11">
        <v>1662</v>
      </c>
      <c r="D1668" s="9" t="s">
        <v>2040</v>
      </c>
      <c r="E1668" s="9" t="s">
        <v>17</v>
      </c>
      <c r="F1668" s="9">
        <v>2</v>
      </c>
      <c r="G1668" s="2"/>
      <c r="H1668" s="6"/>
      <c r="I1668" s="11" t="s">
        <v>12</v>
      </c>
      <c r="J1668" s="12">
        <v>33151.199999999997</v>
      </c>
      <c r="K1668" s="11"/>
      <c r="L1668" s="11" t="s">
        <v>2831</v>
      </c>
      <c r="M1668" s="11"/>
      <c r="N1668" s="11"/>
      <c r="O1668" s="12">
        <f t="shared" si="106"/>
        <v>33151.199999999997</v>
      </c>
      <c r="P1668" s="12">
        <f t="shared" si="107"/>
        <v>66302.399999999994</v>
      </c>
      <c r="Q1668" s="51">
        <v>0.2</v>
      </c>
      <c r="R1668" s="52">
        <v>0.14699999999999999</v>
      </c>
      <c r="S1668" s="53">
        <f t="shared" si="109"/>
        <v>45245</v>
      </c>
      <c r="T1668" s="12">
        <f t="shared" si="108"/>
        <v>37704.166666666672</v>
      </c>
    </row>
    <row r="1669" spans="3:20" ht="108" x14ac:dyDescent="0.25">
      <c r="C1669" s="11">
        <v>1663</v>
      </c>
      <c r="D1669" s="9" t="s">
        <v>2041</v>
      </c>
      <c r="E1669" s="9" t="s">
        <v>17</v>
      </c>
      <c r="F1669" s="9">
        <v>1</v>
      </c>
      <c r="G1669" s="2"/>
      <c r="H1669" s="6"/>
      <c r="I1669" s="11" t="s">
        <v>12</v>
      </c>
      <c r="J1669" s="12">
        <v>11906</v>
      </c>
      <c r="K1669" s="11"/>
      <c r="L1669" s="11" t="s">
        <v>2832</v>
      </c>
      <c r="M1669" s="11"/>
      <c r="N1669" s="11"/>
      <c r="O1669" s="12">
        <f t="shared" si="106"/>
        <v>11906</v>
      </c>
      <c r="P1669" s="12">
        <f t="shared" si="107"/>
        <v>11906</v>
      </c>
      <c r="Q1669" s="51">
        <v>0.2</v>
      </c>
      <c r="R1669" s="52">
        <v>0.14699999999999999</v>
      </c>
      <c r="S1669" s="53">
        <f t="shared" si="109"/>
        <v>8125</v>
      </c>
      <c r="T1669" s="12">
        <f t="shared" si="108"/>
        <v>6770.8333333333339</v>
      </c>
    </row>
    <row r="1670" spans="3:20" ht="96" x14ac:dyDescent="0.25">
      <c r="C1670" s="11">
        <v>1664</v>
      </c>
      <c r="D1670" s="9" t="s">
        <v>2042</v>
      </c>
      <c r="E1670" s="9" t="s">
        <v>17</v>
      </c>
      <c r="F1670" s="9">
        <v>2</v>
      </c>
      <c r="G1670" s="2"/>
      <c r="H1670" s="6"/>
      <c r="I1670" s="11" t="s">
        <v>12</v>
      </c>
      <c r="J1670" s="12">
        <v>38308</v>
      </c>
      <c r="K1670" s="11"/>
      <c r="L1670" s="11" t="s">
        <v>2833</v>
      </c>
      <c r="M1670" s="11"/>
      <c r="N1670" s="11"/>
      <c r="O1670" s="12">
        <f t="shared" si="106"/>
        <v>38308</v>
      </c>
      <c r="P1670" s="12">
        <f t="shared" si="107"/>
        <v>76616</v>
      </c>
      <c r="Q1670" s="51">
        <v>0.2</v>
      </c>
      <c r="R1670" s="52">
        <v>0.14699999999999999</v>
      </c>
      <c r="S1670" s="53">
        <f t="shared" si="109"/>
        <v>52283</v>
      </c>
      <c r="T1670" s="12">
        <f t="shared" si="108"/>
        <v>43569.166666666672</v>
      </c>
    </row>
    <row r="1671" spans="3:20" ht="108" x14ac:dyDescent="0.25">
      <c r="C1671" s="11">
        <v>1665</v>
      </c>
      <c r="D1671" s="9" t="s">
        <v>2043</v>
      </c>
      <c r="E1671" s="9" t="s">
        <v>17</v>
      </c>
      <c r="F1671" s="9">
        <v>4</v>
      </c>
      <c r="G1671" s="2"/>
      <c r="H1671" s="6"/>
      <c r="I1671" s="11" t="s">
        <v>12</v>
      </c>
      <c r="J1671" s="12">
        <v>20253</v>
      </c>
      <c r="K1671" s="11"/>
      <c r="L1671" s="11" t="s">
        <v>2834</v>
      </c>
      <c r="M1671" s="11"/>
      <c r="N1671" s="11"/>
      <c r="O1671" s="12">
        <f t="shared" si="106"/>
        <v>20253</v>
      </c>
      <c r="P1671" s="12">
        <f t="shared" si="107"/>
        <v>81012</v>
      </c>
      <c r="Q1671" s="51">
        <v>0.2</v>
      </c>
      <c r="R1671" s="52">
        <v>0.14699999999999999</v>
      </c>
      <c r="S1671" s="53">
        <f t="shared" si="109"/>
        <v>55283</v>
      </c>
      <c r="T1671" s="12">
        <f t="shared" si="108"/>
        <v>46069.166666666672</v>
      </c>
    </row>
    <row r="1672" spans="3:20" ht="108" x14ac:dyDescent="0.25">
      <c r="C1672" s="11">
        <v>1666</v>
      </c>
      <c r="D1672" s="9" t="s">
        <v>2044</v>
      </c>
      <c r="E1672" s="9" t="s">
        <v>17</v>
      </c>
      <c r="F1672" s="9">
        <v>1</v>
      </c>
      <c r="G1672" s="2"/>
      <c r="H1672" s="6"/>
      <c r="I1672" s="11" t="s">
        <v>12</v>
      </c>
      <c r="J1672" s="12">
        <v>21958</v>
      </c>
      <c r="K1672" s="11"/>
      <c r="L1672" s="11" t="s">
        <v>2835</v>
      </c>
      <c r="M1672" s="11"/>
      <c r="N1672" s="11"/>
      <c r="O1672" s="12">
        <f t="shared" ref="O1672:O1732" si="110">J1672</f>
        <v>21958</v>
      </c>
      <c r="P1672" s="12">
        <f t="shared" ref="P1672:P1732" si="111">O1672*F1672</f>
        <v>21958</v>
      </c>
      <c r="Q1672" s="51">
        <v>0.2</v>
      </c>
      <c r="R1672" s="52">
        <v>0.14699999999999999</v>
      </c>
      <c r="S1672" s="53">
        <f t="shared" si="109"/>
        <v>14984</v>
      </c>
      <c r="T1672" s="12">
        <f t="shared" ref="T1672:T1732" si="112">S1672/1.2</f>
        <v>12486.666666666668</v>
      </c>
    </row>
    <row r="1673" spans="3:20" ht="36" x14ac:dyDescent="0.25">
      <c r="C1673" s="11">
        <v>1667</v>
      </c>
      <c r="D1673" s="9" t="s">
        <v>2045</v>
      </c>
      <c r="E1673" s="9" t="s">
        <v>17</v>
      </c>
      <c r="F1673" s="9">
        <v>1</v>
      </c>
      <c r="G1673" s="2"/>
      <c r="H1673" s="6"/>
      <c r="I1673" s="11" t="s">
        <v>12</v>
      </c>
      <c r="J1673" s="12">
        <v>3493.8</v>
      </c>
      <c r="K1673" s="11"/>
      <c r="L1673" s="11" t="s">
        <v>2836</v>
      </c>
      <c r="M1673" s="11"/>
      <c r="N1673" s="11"/>
      <c r="O1673" s="12">
        <f t="shared" si="110"/>
        <v>3493.8</v>
      </c>
      <c r="P1673" s="12">
        <f t="shared" si="111"/>
        <v>3493.8</v>
      </c>
      <c r="Q1673" s="51">
        <v>0.2</v>
      </c>
      <c r="R1673" s="52">
        <v>0.14699999999999999</v>
      </c>
      <c r="S1673" s="53">
        <f t="shared" si="109"/>
        <v>2384</v>
      </c>
      <c r="T1673" s="12">
        <f t="shared" si="112"/>
        <v>1986.6666666666667</v>
      </c>
    </row>
    <row r="1674" spans="3:20" ht="36" x14ac:dyDescent="0.25">
      <c r="C1674" s="11">
        <v>1668</v>
      </c>
      <c r="D1674" s="9" t="s">
        <v>2046</v>
      </c>
      <c r="E1674" s="9" t="s">
        <v>17</v>
      </c>
      <c r="F1674" s="9">
        <v>7</v>
      </c>
      <c r="G1674" s="2"/>
      <c r="H1674" s="6"/>
      <c r="I1674" s="11" t="s">
        <v>12</v>
      </c>
      <c r="J1674" s="12">
        <v>3493.8</v>
      </c>
      <c r="K1674" s="11"/>
      <c r="L1674" s="11" t="s">
        <v>2836</v>
      </c>
      <c r="M1674" s="11"/>
      <c r="N1674" s="11"/>
      <c r="O1674" s="12">
        <f t="shared" si="110"/>
        <v>3493.8</v>
      </c>
      <c r="P1674" s="12">
        <f t="shared" si="111"/>
        <v>24456.600000000002</v>
      </c>
      <c r="Q1674" s="51">
        <v>0.2</v>
      </c>
      <c r="R1674" s="52">
        <v>0.14699999999999999</v>
      </c>
      <c r="S1674" s="53">
        <f t="shared" si="109"/>
        <v>16689</v>
      </c>
      <c r="T1674" s="12">
        <f t="shared" si="112"/>
        <v>13907.5</v>
      </c>
    </row>
    <row r="1675" spans="3:20" ht="36" x14ac:dyDescent="0.25">
      <c r="C1675" s="11">
        <v>1669</v>
      </c>
      <c r="D1675" s="9" t="s">
        <v>2047</v>
      </c>
      <c r="E1675" s="9" t="s">
        <v>17</v>
      </c>
      <c r="F1675" s="9">
        <v>1</v>
      </c>
      <c r="G1675" s="2"/>
      <c r="H1675" s="6"/>
      <c r="I1675" s="11" t="s">
        <v>12</v>
      </c>
      <c r="J1675" s="12">
        <v>3493.8</v>
      </c>
      <c r="K1675" s="11"/>
      <c r="L1675" s="11" t="s">
        <v>2836</v>
      </c>
      <c r="M1675" s="11"/>
      <c r="N1675" s="11"/>
      <c r="O1675" s="12">
        <f t="shared" si="110"/>
        <v>3493.8</v>
      </c>
      <c r="P1675" s="12">
        <f t="shared" si="111"/>
        <v>3493.8</v>
      </c>
      <c r="Q1675" s="51">
        <v>0.2</v>
      </c>
      <c r="R1675" s="52">
        <v>0.14699999999999999</v>
      </c>
      <c r="S1675" s="53">
        <f t="shared" si="109"/>
        <v>2384</v>
      </c>
      <c r="T1675" s="12">
        <f t="shared" si="112"/>
        <v>1986.6666666666667</v>
      </c>
    </row>
    <row r="1676" spans="3:20" ht="36" x14ac:dyDescent="0.25">
      <c r="C1676" s="11">
        <v>1670</v>
      </c>
      <c r="D1676" s="9" t="s">
        <v>2048</v>
      </c>
      <c r="E1676" s="9" t="s">
        <v>17</v>
      </c>
      <c r="F1676" s="9">
        <v>1</v>
      </c>
      <c r="G1676" s="2"/>
      <c r="H1676" s="6"/>
      <c r="I1676" s="11" t="s">
        <v>12</v>
      </c>
      <c r="J1676" s="12">
        <v>7084.02</v>
      </c>
      <c r="K1676" s="11"/>
      <c r="L1676" s="11" t="s">
        <v>2837</v>
      </c>
      <c r="M1676" s="11"/>
      <c r="N1676" s="11"/>
      <c r="O1676" s="12">
        <f t="shared" si="110"/>
        <v>7084.02</v>
      </c>
      <c r="P1676" s="12">
        <f t="shared" si="111"/>
        <v>7084.02</v>
      </c>
      <c r="Q1676" s="51">
        <v>0.2</v>
      </c>
      <c r="R1676" s="52">
        <v>0.14699999999999999</v>
      </c>
      <c r="S1676" s="53">
        <f t="shared" si="109"/>
        <v>4834</v>
      </c>
      <c r="T1676" s="12">
        <f t="shared" si="112"/>
        <v>4028.3333333333335</v>
      </c>
    </row>
    <row r="1677" spans="3:20" ht="36" x14ac:dyDescent="0.25">
      <c r="C1677" s="11">
        <v>1671</v>
      </c>
      <c r="D1677" s="9" t="s">
        <v>2049</v>
      </c>
      <c r="E1677" s="9" t="s">
        <v>17</v>
      </c>
      <c r="F1677" s="9">
        <v>3</v>
      </c>
      <c r="G1677" s="2"/>
      <c r="H1677" s="6"/>
      <c r="I1677" s="11" t="s">
        <v>12</v>
      </c>
      <c r="J1677" s="12">
        <v>7084.02</v>
      </c>
      <c r="K1677" s="11"/>
      <c r="L1677" s="11" t="s">
        <v>2837</v>
      </c>
      <c r="M1677" s="11"/>
      <c r="N1677" s="11"/>
      <c r="O1677" s="12">
        <f t="shared" si="110"/>
        <v>7084.02</v>
      </c>
      <c r="P1677" s="12">
        <f t="shared" si="111"/>
        <v>21252.06</v>
      </c>
      <c r="Q1677" s="51">
        <v>0.2</v>
      </c>
      <c r="R1677" s="52">
        <v>0.14699999999999999</v>
      </c>
      <c r="S1677" s="53">
        <f t="shared" si="109"/>
        <v>14502</v>
      </c>
      <c r="T1677" s="12">
        <f t="shared" si="112"/>
        <v>12085</v>
      </c>
    </row>
    <row r="1678" spans="3:20" ht="36" x14ac:dyDescent="0.25">
      <c r="C1678" s="11">
        <v>1672</v>
      </c>
      <c r="D1678" s="9" t="s">
        <v>2050</v>
      </c>
      <c r="E1678" s="9" t="s">
        <v>17</v>
      </c>
      <c r="F1678" s="9">
        <v>1</v>
      </c>
      <c r="G1678" s="2"/>
      <c r="H1678" s="6"/>
      <c r="I1678" s="11" t="s">
        <v>12</v>
      </c>
      <c r="J1678" s="12">
        <v>7084.02</v>
      </c>
      <c r="K1678" s="11"/>
      <c r="L1678" s="11" t="s">
        <v>2837</v>
      </c>
      <c r="M1678" s="11"/>
      <c r="N1678" s="11"/>
      <c r="O1678" s="12">
        <f t="shared" si="110"/>
        <v>7084.02</v>
      </c>
      <c r="P1678" s="12">
        <f t="shared" si="111"/>
        <v>7084.02</v>
      </c>
      <c r="Q1678" s="51">
        <v>0.2</v>
      </c>
      <c r="R1678" s="52">
        <v>0.14699999999999999</v>
      </c>
      <c r="S1678" s="53">
        <f t="shared" ref="S1678:S1732" si="113">ROUND(P1678*(1-Q1678)*(1-R1678),0)</f>
        <v>4834</v>
      </c>
      <c r="T1678" s="12">
        <f t="shared" si="112"/>
        <v>4028.3333333333335</v>
      </c>
    </row>
    <row r="1679" spans="3:20" ht="36" x14ac:dyDescent="0.25">
      <c r="C1679" s="11">
        <v>1673</v>
      </c>
      <c r="D1679" s="9" t="s">
        <v>2051</v>
      </c>
      <c r="E1679" s="9" t="s">
        <v>17</v>
      </c>
      <c r="F1679" s="9">
        <v>2</v>
      </c>
      <c r="G1679" s="2"/>
      <c r="H1679" s="6"/>
      <c r="I1679" s="11" t="s">
        <v>12</v>
      </c>
      <c r="J1679" s="12">
        <v>7084.02</v>
      </c>
      <c r="K1679" s="11"/>
      <c r="L1679" s="11" t="s">
        <v>2837</v>
      </c>
      <c r="M1679" s="11"/>
      <c r="N1679" s="11"/>
      <c r="O1679" s="12">
        <f t="shared" si="110"/>
        <v>7084.02</v>
      </c>
      <c r="P1679" s="12">
        <f t="shared" si="111"/>
        <v>14168.04</v>
      </c>
      <c r="Q1679" s="51">
        <v>0.2</v>
      </c>
      <c r="R1679" s="52">
        <v>0.14699999999999999</v>
      </c>
      <c r="S1679" s="53">
        <f t="shared" si="113"/>
        <v>9668</v>
      </c>
      <c r="T1679" s="12">
        <f t="shared" si="112"/>
        <v>8056.666666666667</v>
      </c>
    </row>
    <row r="1680" spans="3:20" ht="24" x14ac:dyDescent="0.25">
      <c r="C1680" s="11">
        <v>1674</v>
      </c>
      <c r="D1680" s="9" t="s">
        <v>2052</v>
      </c>
      <c r="E1680" s="9" t="s">
        <v>17</v>
      </c>
      <c r="F1680" s="9">
        <v>14</v>
      </c>
      <c r="G1680" s="2"/>
      <c r="H1680" s="6"/>
      <c r="I1680" s="11" t="s">
        <v>12</v>
      </c>
      <c r="J1680" s="12">
        <v>990</v>
      </c>
      <c r="K1680" s="11"/>
      <c r="L1680" s="11" t="s">
        <v>2838</v>
      </c>
      <c r="M1680" s="11"/>
      <c r="N1680" s="11"/>
      <c r="O1680" s="12">
        <f t="shared" si="110"/>
        <v>990</v>
      </c>
      <c r="P1680" s="12">
        <f t="shared" si="111"/>
        <v>13860</v>
      </c>
      <c r="Q1680" s="51">
        <v>0.2</v>
      </c>
      <c r="R1680" s="52">
        <v>0.14699999999999999</v>
      </c>
      <c r="S1680" s="53">
        <f t="shared" si="113"/>
        <v>9458</v>
      </c>
      <c r="T1680" s="12">
        <f t="shared" si="112"/>
        <v>7881.666666666667</v>
      </c>
    </row>
    <row r="1681" spans="3:20" ht="24" x14ac:dyDescent="0.25">
      <c r="C1681" s="11">
        <v>1675</v>
      </c>
      <c r="D1681" s="9" t="s">
        <v>2053</v>
      </c>
      <c r="E1681" s="9" t="s">
        <v>17</v>
      </c>
      <c r="F1681" s="9">
        <v>1</v>
      </c>
      <c r="G1681" s="2"/>
      <c r="H1681" s="6"/>
      <c r="I1681" s="11" t="s">
        <v>12</v>
      </c>
      <c r="J1681" s="12">
        <v>34826</v>
      </c>
      <c r="K1681" s="11"/>
      <c r="L1681" s="11" t="s">
        <v>2839</v>
      </c>
      <c r="M1681" s="11"/>
      <c r="N1681" s="11"/>
      <c r="O1681" s="12">
        <f t="shared" si="110"/>
        <v>34826</v>
      </c>
      <c r="P1681" s="12">
        <f t="shared" si="111"/>
        <v>34826</v>
      </c>
      <c r="Q1681" s="51">
        <v>0.2</v>
      </c>
      <c r="R1681" s="52">
        <v>0.14699999999999999</v>
      </c>
      <c r="S1681" s="53">
        <f t="shared" si="113"/>
        <v>23765</v>
      </c>
      <c r="T1681" s="12">
        <f t="shared" si="112"/>
        <v>19804.166666666668</v>
      </c>
    </row>
    <row r="1682" spans="3:20" ht="24" x14ac:dyDescent="0.25">
      <c r="C1682" s="11">
        <v>1676</v>
      </c>
      <c r="D1682" s="9" t="s">
        <v>2054</v>
      </c>
      <c r="E1682" s="9" t="s">
        <v>17</v>
      </c>
      <c r="F1682" s="9">
        <v>1</v>
      </c>
      <c r="G1682" s="2"/>
      <c r="H1682" s="6"/>
      <c r="I1682" s="11" t="s">
        <v>12</v>
      </c>
      <c r="J1682" s="12">
        <v>22328.34</v>
      </c>
      <c r="K1682" s="11"/>
      <c r="L1682" s="11" t="s">
        <v>2840</v>
      </c>
      <c r="M1682" s="11"/>
      <c r="N1682" s="11"/>
      <c r="O1682" s="12">
        <f t="shared" si="110"/>
        <v>22328.34</v>
      </c>
      <c r="P1682" s="12">
        <f t="shared" si="111"/>
        <v>22328.34</v>
      </c>
      <c r="Q1682" s="51">
        <v>0.2</v>
      </c>
      <c r="R1682" s="52">
        <v>0.14699999999999999</v>
      </c>
      <c r="S1682" s="53">
        <f t="shared" si="113"/>
        <v>15237</v>
      </c>
      <c r="T1682" s="12">
        <f t="shared" si="112"/>
        <v>12697.5</v>
      </c>
    </row>
    <row r="1683" spans="3:20" ht="96" x14ac:dyDescent="0.25">
      <c r="C1683" s="11">
        <v>1677</v>
      </c>
      <c r="D1683" s="9" t="s">
        <v>2055</v>
      </c>
      <c r="E1683" s="9" t="s">
        <v>17</v>
      </c>
      <c r="F1683" s="9">
        <v>65</v>
      </c>
      <c r="G1683" s="2"/>
      <c r="H1683" s="6"/>
      <c r="I1683" s="11" t="s">
        <v>12</v>
      </c>
      <c r="J1683" s="12">
        <v>1839.96</v>
      </c>
      <c r="K1683" s="11"/>
      <c r="L1683" s="11" t="s">
        <v>2841</v>
      </c>
      <c r="M1683" s="11"/>
      <c r="N1683" s="11"/>
      <c r="O1683" s="12">
        <f t="shared" si="110"/>
        <v>1839.96</v>
      </c>
      <c r="P1683" s="12">
        <f t="shared" si="111"/>
        <v>119597.40000000001</v>
      </c>
      <c r="Q1683" s="51">
        <v>0.2</v>
      </c>
      <c r="R1683" s="52">
        <v>0.14699999999999999</v>
      </c>
      <c r="S1683" s="53">
        <f t="shared" si="113"/>
        <v>81613</v>
      </c>
      <c r="T1683" s="12">
        <f t="shared" si="112"/>
        <v>68010.833333333343</v>
      </c>
    </row>
    <row r="1684" spans="3:20" ht="36" x14ac:dyDescent="0.25">
      <c r="C1684" s="11">
        <v>1678</v>
      </c>
      <c r="D1684" s="9" t="s">
        <v>2056</v>
      </c>
      <c r="E1684" s="9" t="s">
        <v>17</v>
      </c>
      <c r="F1684" s="9">
        <v>1</v>
      </c>
      <c r="G1684" s="2"/>
      <c r="H1684" s="6"/>
      <c r="I1684" s="11" t="s">
        <v>12</v>
      </c>
      <c r="J1684" s="12">
        <v>53480</v>
      </c>
      <c r="K1684" s="11"/>
      <c r="L1684" s="11" t="s">
        <v>2842</v>
      </c>
      <c r="M1684" s="11"/>
      <c r="N1684" s="11"/>
      <c r="O1684" s="12">
        <f t="shared" si="110"/>
        <v>53480</v>
      </c>
      <c r="P1684" s="12">
        <f t="shared" si="111"/>
        <v>53480</v>
      </c>
      <c r="Q1684" s="51">
        <v>0.2</v>
      </c>
      <c r="R1684" s="52">
        <v>0.14699999999999999</v>
      </c>
      <c r="S1684" s="53">
        <f t="shared" si="113"/>
        <v>36495</v>
      </c>
      <c r="T1684" s="12">
        <f t="shared" si="112"/>
        <v>30412.5</v>
      </c>
    </row>
    <row r="1685" spans="3:20" x14ac:dyDescent="0.25">
      <c r="C1685" s="11">
        <v>1679</v>
      </c>
      <c r="D1685" s="9" t="s">
        <v>2057</v>
      </c>
      <c r="E1685" s="9" t="s">
        <v>11</v>
      </c>
      <c r="F1685" s="9">
        <v>10</v>
      </c>
      <c r="G1685" s="2"/>
      <c r="H1685" s="6"/>
      <c r="I1685" s="11" t="s">
        <v>12</v>
      </c>
      <c r="J1685" s="12">
        <f>2967/20</f>
        <v>148.35</v>
      </c>
      <c r="K1685" s="11"/>
      <c r="L1685" s="11" t="s">
        <v>2843</v>
      </c>
      <c r="M1685" s="11"/>
      <c r="N1685" s="11"/>
      <c r="O1685" s="12">
        <f t="shared" si="110"/>
        <v>148.35</v>
      </c>
      <c r="P1685" s="12">
        <f t="shared" si="111"/>
        <v>1483.5</v>
      </c>
      <c r="Q1685" s="51">
        <v>0.2</v>
      </c>
      <c r="R1685" s="52">
        <v>0.14699999999999999</v>
      </c>
      <c r="S1685" s="53">
        <f t="shared" si="113"/>
        <v>1012</v>
      </c>
      <c r="T1685" s="12">
        <f t="shared" si="112"/>
        <v>843.33333333333337</v>
      </c>
    </row>
    <row r="1686" spans="3:20" x14ac:dyDescent="0.25">
      <c r="C1686" s="11">
        <v>1680</v>
      </c>
      <c r="D1686" s="9" t="s">
        <v>2058</v>
      </c>
      <c r="E1686" s="9" t="s">
        <v>11</v>
      </c>
      <c r="F1686" s="9">
        <v>10</v>
      </c>
      <c r="G1686" s="2"/>
      <c r="H1686" s="6"/>
      <c r="I1686" s="11" t="s">
        <v>12</v>
      </c>
      <c r="J1686" s="12">
        <v>438</v>
      </c>
      <c r="K1686" s="11"/>
      <c r="L1686" s="11" t="s">
        <v>2844</v>
      </c>
      <c r="M1686" s="11"/>
      <c r="N1686" s="11"/>
      <c r="O1686" s="12">
        <f t="shared" si="110"/>
        <v>438</v>
      </c>
      <c r="P1686" s="12">
        <f t="shared" si="111"/>
        <v>4380</v>
      </c>
      <c r="Q1686" s="51">
        <v>0.2</v>
      </c>
      <c r="R1686" s="52">
        <v>0.14699999999999999</v>
      </c>
      <c r="S1686" s="53">
        <f t="shared" si="113"/>
        <v>2989</v>
      </c>
      <c r="T1686" s="12">
        <f t="shared" si="112"/>
        <v>2490.8333333333335</v>
      </c>
    </row>
    <row r="1687" spans="3:20" ht="24" x14ac:dyDescent="0.25">
      <c r="C1687" s="11">
        <v>1681</v>
      </c>
      <c r="D1687" s="9" t="s">
        <v>2059</v>
      </c>
      <c r="E1687" s="9" t="s">
        <v>11</v>
      </c>
      <c r="F1687" s="9">
        <v>20</v>
      </c>
      <c r="G1687" s="2"/>
      <c r="H1687" s="6"/>
      <c r="I1687" s="11" t="s">
        <v>12</v>
      </c>
      <c r="J1687" s="12">
        <v>180</v>
      </c>
      <c r="K1687" s="11"/>
      <c r="L1687" s="11" t="s">
        <v>2845</v>
      </c>
      <c r="M1687" s="11"/>
      <c r="N1687" s="11"/>
      <c r="O1687" s="12">
        <f t="shared" si="110"/>
        <v>180</v>
      </c>
      <c r="P1687" s="12">
        <f t="shared" si="111"/>
        <v>3600</v>
      </c>
      <c r="Q1687" s="51">
        <v>0.2</v>
      </c>
      <c r="R1687" s="52">
        <v>0.14699999999999999</v>
      </c>
      <c r="S1687" s="53">
        <f t="shared" si="113"/>
        <v>2457</v>
      </c>
      <c r="T1687" s="12">
        <f t="shared" si="112"/>
        <v>2047.5</v>
      </c>
    </row>
    <row r="1688" spans="3:20" ht="108" x14ac:dyDescent="0.25">
      <c r="C1688" s="11">
        <v>1682</v>
      </c>
      <c r="D1688" s="9" t="s">
        <v>2060</v>
      </c>
      <c r="E1688" s="9" t="s">
        <v>17</v>
      </c>
      <c r="F1688" s="9">
        <v>5</v>
      </c>
      <c r="G1688" s="2"/>
      <c r="H1688" s="6"/>
      <c r="I1688" s="11" t="s">
        <v>12</v>
      </c>
      <c r="J1688" s="12">
        <v>56</v>
      </c>
      <c r="K1688" s="11"/>
      <c r="L1688" s="11" t="s">
        <v>2846</v>
      </c>
      <c r="M1688" s="11"/>
      <c r="N1688" s="11"/>
      <c r="O1688" s="12">
        <f t="shared" si="110"/>
        <v>56</v>
      </c>
      <c r="P1688" s="12">
        <f t="shared" si="111"/>
        <v>280</v>
      </c>
      <c r="Q1688" s="51">
        <v>0.2</v>
      </c>
      <c r="R1688" s="52">
        <v>0.14699999999999999</v>
      </c>
      <c r="S1688" s="53">
        <f t="shared" si="113"/>
        <v>191</v>
      </c>
      <c r="T1688" s="12">
        <f t="shared" si="112"/>
        <v>159.16666666666669</v>
      </c>
    </row>
    <row r="1689" spans="3:20" x14ac:dyDescent="0.25">
      <c r="C1689" s="11">
        <v>1683</v>
      </c>
      <c r="D1689" s="9" t="s">
        <v>2061</v>
      </c>
      <c r="E1689" s="9" t="s">
        <v>17</v>
      </c>
      <c r="F1689" s="9">
        <v>10</v>
      </c>
      <c r="G1689" s="2"/>
      <c r="H1689" s="6"/>
      <c r="I1689" s="11" t="s">
        <v>12</v>
      </c>
      <c r="J1689" s="12">
        <v>409</v>
      </c>
      <c r="K1689" s="11"/>
      <c r="L1689" s="11" t="s">
        <v>2668</v>
      </c>
      <c r="M1689" s="11"/>
      <c r="N1689" s="11"/>
      <c r="O1689" s="12">
        <f t="shared" si="110"/>
        <v>409</v>
      </c>
      <c r="P1689" s="12">
        <f t="shared" si="111"/>
        <v>4090</v>
      </c>
      <c r="Q1689" s="51">
        <v>0.2</v>
      </c>
      <c r="R1689" s="52">
        <v>0.14699999999999999</v>
      </c>
      <c r="S1689" s="53">
        <f t="shared" si="113"/>
        <v>2791</v>
      </c>
      <c r="T1689" s="12">
        <f t="shared" si="112"/>
        <v>2325.8333333333335</v>
      </c>
    </row>
    <row r="1690" spans="3:20" ht="24" x14ac:dyDescent="0.25">
      <c r="C1690" s="11">
        <v>1684</v>
      </c>
      <c r="D1690" s="9" t="s">
        <v>2062</v>
      </c>
      <c r="E1690" s="9" t="s">
        <v>17</v>
      </c>
      <c r="F1690" s="9">
        <v>1</v>
      </c>
      <c r="G1690" s="2"/>
      <c r="H1690" s="6"/>
      <c r="I1690" s="11" t="s">
        <v>2906</v>
      </c>
      <c r="J1690" s="12">
        <v>240000</v>
      </c>
      <c r="K1690" s="11"/>
      <c r="L1690" s="11" t="s">
        <v>2847</v>
      </c>
      <c r="M1690" s="11"/>
      <c r="N1690" s="11"/>
      <c r="O1690" s="12">
        <f t="shared" si="110"/>
        <v>240000</v>
      </c>
      <c r="P1690" s="12">
        <f t="shared" si="111"/>
        <v>240000</v>
      </c>
      <c r="Q1690" s="51">
        <v>0.5</v>
      </c>
      <c r="R1690" s="52">
        <v>0.14699999999999999</v>
      </c>
      <c r="S1690" s="53">
        <f t="shared" si="113"/>
        <v>102360</v>
      </c>
      <c r="T1690" s="12">
        <f t="shared" si="112"/>
        <v>85300</v>
      </c>
    </row>
    <row r="1691" spans="3:20" x14ac:dyDescent="0.25">
      <c r="C1691" s="11">
        <v>1685</v>
      </c>
      <c r="D1691" s="9" t="s">
        <v>2063</v>
      </c>
      <c r="E1691" s="9" t="s">
        <v>17</v>
      </c>
      <c r="F1691" s="9">
        <v>8</v>
      </c>
      <c r="G1691" s="2"/>
      <c r="H1691" s="6"/>
      <c r="I1691" s="11" t="s">
        <v>12</v>
      </c>
      <c r="J1691" s="12">
        <v>1367</v>
      </c>
      <c r="K1691" s="11"/>
      <c r="L1691" s="11" t="s">
        <v>2668</v>
      </c>
      <c r="M1691" s="11"/>
      <c r="N1691" s="11"/>
      <c r="O1691" s="12">
        <f t="shared" si="110"/>
        <v>1367</v>
      </c>
      <c r="P1691" s="12">
        <f t="shared" si="111"/>
        <v>10936</v>
      </c>
      <c r="Q1691" s="51">
        <v>0.2</v>
      </c>
      <c r="R1691" s="52">
        <v>0.14699999999999999</v>
      </c>
      <c r="S1691" s="53">
        <f t="shared" si="113"/>
        <v>7463</v>
      </c>
      <c r="T1691" s="12">
        <f t="shared" si="112"/>
        <v>6219.166666666667</v>
      </c>
    </row>
    <row r="1692" spans="3:20" x14ac:dyDescent="0.25">
      <c r="C1692" s="11">
        <v>1686</v>
      </c>
      <c r="D1692" s="9" t="s">
        <v>2064</v>
      </c>
      <c r="E1692" s="9" t="s">
        <v>17</v>
      </c>
      <c r="F1692" s="9">
        <v>1</v>
      </c>
      <c r="G1692" s="2"/>
      <c r="H1692" s="6"/>
      <c r="I1692" s="11" t="s">
        <v>12</v>
      </c>
      <c r="J1692" s="12">
        <v>1367</v>
      </c>
      <c r="K1692" s="11"/>
      <c r="L1692" s="11" t="s">
        <v>2668</v>
      </c>
      <c r="M1692" s="11"/>
      <c r="N1692" s="11"/>
      <c r="O1692" s="12">
        <f t="shared" si="110"/>
        <v>1367</v>
      </c>
      <c r="P1692" s="12">
        <f t="shared" si="111"/>
        <v>1367</v>
      </c>
      <c r="Q1692" s="51">
        <v>0.2</v>
      </c>
      <c r="R1692" s="52">
        <v>0.14699999999999999</v>
      </c>
      <c r="S1692" s="53">
        <f t="shared" si="113"/>
        <v>933</v>
      </c>
      <c r="T1692" s="12">
        <f t="shared" si="112"/>
        <v>777.5</v>
      </c>
    </row>
    <row r="1693" spans="3:20" ht="96" x14ac:dyDescent="0.25">
      <c r="C1693" s="11">
        <v>1687</v>
      </c>
      <c r="D1693" s="9" t="s">
        <v>2065</v>
      </c>
      <c r="E1693" s="9" t="s">
        <v>17</v>
      </c>
      <c r="F1693" s="9">
        <v>39</v>
      </c>
      <c r="G1693" s="2"/>
      <c r="H1693" s="6"/>
      <c r="I1693" s="11" t="s">
        <v>12</v>
      </c>
      <c r="J1693" s="12">
        <v>1788</v>
      </c>
      <c r="K1693" s="11"/>
      <c r="L1693" s="11" t="s">
        <v>2848</v>
      </c>
      <c r="M1693" s="11"/>
      <c r="N1693" s="11"/>
      <c r="O1693" s="12">
        <f t="shared" si="110"/>
        <v>1788</v>
      </c>
      <c r="P1693" s="12">
        <f t="shared" si="111"/>
        <v>69732</v>
      </c>
      <c r="Q1693" s="51">
        <v>0.2</v>
      </c>
      <c r="R1693" s="52">
        <v>0.14699999999999999</v>
      </c>
      <c r="S1693" s="53">
        <f t="shared" si="113"/>
        <v>47585</v>
      </c>
      <c r="T1693" s="12">
        <f t="shared" si="112"/>
        <v>39654.166666666672</v>
      </c>
    </row>
    <row r="1694" spans="3:20" ht="96" x14ac:dyDescent="0.25">
      <c r="C1694" s="11">
        <v>1688</v>
      </c>
      <c r="D1694" s="9" t="s">
        <v>2066</v>
      </c>
      <c r="E1694" s="9" t="s">
        <v>17</v>
      </c>
      <c r="F1694" s="9">
        <v>1</v>
      </c>
      <c r="G1694" s="2"/>
      <c r="H1694" s="6"/>
      <c r="I1694" s="11" t="s">
        <v>12</v>
      </c>
      <c r="J1694" s="12">
        <v>1788</v>
      </c>
      <c r="K1694" s="11"/>
      <c r="L1694" s="11" t="s">
        <v>2848</v>
      </c>
      <c r="M1694" s="11"/>
      <c r="N1694" s="11"/>
      <c r="O1694" s="12">
        <f t="shared" si="110"/>
        <v>1788</v>
      </c>
      <c r="P1694" s="12">
        <f t="shared" si="111"/>
        <v>1788</v>
      </c>
      <c r="Q1694" s="51">
        <v>0.2</v>
      </c>
      <c r="R1694" s="52">
        <v>0.14699999999999999</v>
      </c>
      <c r="S1694" s="53">
        <f t="shared" si="113"/>
        <v>1220</v>
      </c>
      <c r="T1694" s="12">
        <f t="shared" si="112"/>
        <v>1016.6666666666667</v>
      </c>
    </row>
    <row r="1695" spans="3:20" ht="24" x14ac:dyDescent="0.25">
      <c r="C1695" s="11">
        <v>1689</v>
      </c>
      <c r="D1695" s="9" t="s">
        <v>2067</v>
      </c>
      <c r="E1695" s="9" t="s">
        <v>17</v>
      </c>
      <c r="F1695" s="9">
        <v>1</v>
      </c>
      <c r="G1695" s="2"/>
      <c r="H1695" s="6"/>
      <c r="I1695" s="11" t="s">
        <v>12</v>
      </c>
      <c r="J1695" s="12">
        <v>990</v>
      </c>
      <c r="K1695" s="11"/>
      <c r="L1695" s="11" t="s">
        <v>2838</v>
      </c>
      <c r="M1695" s="11"/>
      <c r="N1695" s="11"/>
      <c r="O1695" s="12">
        <f t="shared" si="110"/>
        <v>990</v>
      </c>
      <c r="P1695" s="12">
        <f t="shared" si="111"/>
        <v>990</v>
      </c>
      <c r="Q1695" s="51">
        <v>0.2</v>
      </c>
      <c r="R1695" s="52">
        <v>0.14699999999999999</v>
      </c>
      <c r="S1695" s="53">
        <f t="shared" si="113"/>
        <v>676</v>
      </c>
      <c r="T1695" s="12">
        <f t="shared" si="112"/>
        <v>563.33333333333337</v>
      </c>
    </row>
    <row r="1696" spans="3:20" ht="24" x14ac:dyDescent="0.25">
      <c r="C1696" s="11">
        <v>1690</v>
      </c>
      <c r="D1696" s="9" t="s">
        <v>2068</v>
      </c>
      <c r="E1696" s="9" t="s">
        <v>17</v>
      </c>
      <c r="F1696" s="9">
        <v>1</v>
      </c>
      <c r="G1696" s="2"/>
      <c r="H1696" s="6"/>
      <c r="I1696" s="11" t="s">
        <v>12</v>
      </c>
      <c r="J1696" s="12">
        <v>990</v>
      </c>
      <c r="K1696" s="11"/>
      <c r="L1696" s="11" t="s">
        <v>2838</v>
      </c>
      <c r="M1696" s="11"/>
      <c r="N1696" s="11"/>
      <c r="O1696" s="12">
        <f t="shared" si="110"/>
        <v>990</v>
      </c>
      <c r="P1696" s="12">
        <f t="shared" si="111"/>
        <v>990</v>
      </c>
      <c r="Q1696" s="51">
        <v>0.2</v>
      </c>
      <c r="R1696" s="52">
        <v>0.14699999999999999</v>
      </c>
      <c r="S1696" s="53">
        <f t="shared" si="113"/>
        <v>676</v>
      </c>
      <c r="T1696" s="12">
        <f t="shared" si="112"/>
        <v>563.33333333333337</v>
      </c>
    </row>
    <row r="1697" spans="3:20" ht="24" x14ac:dyDescent="0.25">
      <c r="C1697" s="11">
        <v>1691</v>
      </c>
      <c r="D1697" s="9" t="s">
        <v>2069</v>
      </c>
      <c r="E1697" s="9" t="s">
        <v>17</v>
      </c>
      <c r="F1697" s="9">
        <v>1</v>
      </c>
      <c r="G1697" s="2"/>
      <c r="H1697" s="6"/>
      <c r="I1697" s="11" t="s">
        <v>12</v>
      </c>
      <c r="J1697" s="12">
        <v>990</v>
      </c>
      <c r="K1697" s="11"/>
      <c r="L1697" s="11" t="s">
        <v>2838</v>
      </c>
      <c r="M1697" s="11"/>
      <c r="N1697" s="11"/>
      <c r="O1697" s="12">
        <f t="shared" si="110"/>
        <v>990</v>
      </c>
      <c r="P1697" s="12">
        <f t="shared" si="111"/>
        <v>990</v>
      </c>
      <c r="Q1697" s="51">
        <v>0.2</v>
      </c>
      <c r="R1697" s="52">
        <v>0.14699999999999999</v>
      </c>
      <c r="S1697" s="53">
        <f t="shared" si="113"/>
        <v>676</v>
      </c>
      <c r="T1697" s="12">
        <f t="shared" si="112"/>
        <v>563.33333333333337</v>
      </c>
    </row>
    <row r="1698" spans="3:20" ht="24" x14ac:dyDescent="0.25">
      <c r="C1698" s="11">
        <v>1692</v>
      </c>
      <c r="D1698" s="9" t="s">
        <v>2070</v>
      </c>
      <c r="E1698" s="9" t="s">
        <v>17</v>
      </c>
      <c r="F1698" s="9">
        <v>1</v>
      </c>
      <c r="G1698" s="2"/>
      <c r="H1698" s="6"/>
      <c r="I1698" s="11" t="s">
        <v>12</v>
      </c>
      <c r="J1698" s="12">
        <v>990</v>
      </c>
      <c r="K1698" s="11"/>
      <c r="L1698" s="11" t="s">
        <v>2838</v>
      </c>
      <c r="M1698" s="11"/>
      <c r="N1698" s="11"/>
      <c r="O1698" s="12">
        <f t="shared" si="110"/>
        <v>990</v>
      </c>
      <c r="P1698" s="12">
        <f t="shared" si="111"/>
        <v>990</v>
      </c>
      <c r="Q1698" s="51">
        <v>0.2</v>
      </c>
      <c r="R1698" s="52">
        <v>0.14699999999999999</v>
      </c>
      <c r="S1698" s="53">
        <f t="shared" si="113"/>
        <v>676</v>
      </c>
      <c r="T1698" s="12">
        <f t="shared" si="112"/>
        <v>563.33333333333337</v>
      </c>
    </row>
    <row r="1699" spans="3:20" x14ac:dyDescent="0.25">
      <c r="C1699" s="11">
        <v>1693</v>
      </c>
      <c r="D1699" s="9" t="s">
        <v>2071</v>
      </c>
      <c r="E1699" s="9" t="s">
        <v>17</v>
      </c>
      <c r="F1699" s="9">
        <v>24</v>
      </c>
      <c r="G1699" s="2"/>
      <c r="H1699" s="6"/>
      <c r="I1699" s="11" t="s">
        <v>12</v>
      </c>
      <c r="J1699" s="12">
        <v>31250</v>
      </c>
      <c r="K1699" s="11"/>
      <c r="L1699" s="11" t="s">
        <v>2849</v>
      </c>
      <c r="M1699" s="11"/>
      <c r="N1699" s="11"/>
      <c r="O1699" s="12">
        <f t="shared" si="110"/>
        <v>31250</v>
      </c>
      <c r="P1699" s="12">
        <f t="shared" si="111"/>
        <v>750000</v>
      </c>
      <c r="Q1699" s="51">
        <v>0.2</v>
      </c>
      <c r="R1699" s="52">
        <v>0.14699999999999999</v>
      </c>
      <c r="S1699" s="53">
        <f t="shared" si="113"/>
        <v>511800</v>
      </c>
      <c r="T1699" s="12">
        <f t="shared" si="112"/>
        <v>426500</v>
      </c>
    </row>
    <row r="1700" spans="3:20" x14ac:dyDescent="0.25">
      <c r="C1700" s="11">
        <v>1694</v>
      </c>
      <c r="D1700" s="9" t="s">
        <v>2072</v>
      </c>
      <c r="E1700" s="9" t="s">
        <v>17</v>
      </c>
      <c r="F1700" s="9">
        <v>1</v>
      </c>
      <c r="G1700" s="2"/>
      <c r="H1700" s="6"/>
      <c r="I1700" s="11" t="s">
        <v>12</v>
      </c>
      <c r="J1700" s="12">
        <v>31250</v>
      </c>
      <c r="K1700" s="11"/>
      <c r="L1700" s="11" t="s">
        <v>2849</v>
      </c>
      <c r="M1700" s="11"/>
      <c r="N1700" s="11"/>
      <c r="O1700" s="12">
        <f t="shared" si="110"/>
        <v>31250</v>
      </c>
      <c r="P1700" s="12">
        <f t="shared" si="111"/>
        <v>31250</v>
      </c>
      <c r="Q1700" s="51">
        <v>0.2</v>
      </c>
      <c r="R1700" s="52">
        <v>0.14699999999999999</v>
      </c>
      <c r="S1700" s="53">
        <f t="shared" si="113"/>
        <v>21325</v>
      </c>
      <c r="T1700" s="12">
        <f t="shared" si="112"/>
        <v>17770.833333333336</v>
      </c>
    </row>
    <row r="1701" spans="3:20" x14ac:dyDescent="0.25">
      <c r="C1701" s="11">
        <v>1695</v>
      </c>
      <c r="D1701" s="9" t="s">
        <v>2073</v>
      </c>
      <c r="E1701" s="9" t="s">
        <v>17</v>
      </c>
      <c r="F1701" s="9">
        <v>1</v>
      </c>
      <c r="G1701" s="2"/>
      <c r="H1701" s="6"/>
      <c r="I1701" s="11" t="s">
        <v>12</v>
      </c>
      <c r="J1701" s="12">
        <v>26300</v>
      </c>
      <c r="K1701" s="11"/>
      <c r="L1701" s="11" t="s">
        <v>2850</v>
      </c>
      <c r="M1701" s="11"/>
      <c r="N1701" s="11"/>
      <c r="O1701" s="12">
        <f t="shared" si="110"/>
        <v>26300</v>
      </c>
      <c r="P1701" s="12">
        <f t="shared" si="111"/>
        <v>26300</v>
      </c>
      <c r="Q1701" s="51">
        <v>0.2</v>
      </c>
      <c r="R1701" s="52">
        <v>0.14699999999999999</v>
      </c>
      <c r="S1701" s="53">
        <f t="shared" si="113"/>
        <v>17947</v>
      </c>
      <c r="T1701" s="12">
        <f t="shared" si="112"/>
        <v>14955.833333333334</v>
      </c>
    </row>
    <row r="1702" spans="3:20" x14ac:dyDescent="0.25">
      <c r="C1702" s="11">
        <v>1696</v>
      </c>
      <c r="D1702" s="9" t="s">
        <v>2074</v>
      </c>
      <c r="E1702" s="9" t="s">
        <v>17</v>
      </c>
      <c r="F1702" s="9">
        <v>1</v>
      </c>
      <c r="G1702" s="2"/>
      <c r="H1702" s="6"/>
      <c r="I1702" s="11" t="s">
        <v>12</v>
      </c>
      <c r="J1702" s="12">
        <v>19365</v>
      </c>
      <c r="K1702" s="11"/>
      <c r="L1702" s="11" t="s">
        <v>2851</v>
      </c>
      <c r="M1702" s="11"/>
      <c r="N1702" s="11"/>
      <c r="O1702" s="12">
        <f t="shared" si="110"/>
        <v>19365</v>
      </c>
      <c r="P1702" s="12">
        <f t="shared" si="111"/>
        <v>19365</v>
      </c>
      <c r="Q1702" s="51">
        <v>0.2</v>
      </c>
      <c r="R1702" s="52">
        <v>0.14699999999999999</v>
      </c>
      <c r="S1702" s="53">
        <f t="shared" si="113"/>
        <v>13215</v>
      </c>
      <c r="T1702" s="12">
        <f t="shared" si="112"/>
        <v>11012.5</v>
      </c>
    </row>
    <row r="1703" spans="3:20" ht="24" x14ac:dyDescent="0.25">
      <c r="C1703" s="11">
        <v>1697</v>
      </c>
      <c r="D1703" s="9" t="s">
        <v>2075</v>
      </c>
      <c r="E1703" s="9" t="s">
        <v>17</v>
      </c>
      <c r="F1703" s="9">
        <v>1</v>
      </c>
      <c r="G1703" s="2"/>
      <c r="H1703" s="6"/>
      <c r="I1703" s="11" t="s">
        <v>12</v>
      </c>
      <c r="J1703" s="12">
        <v>32350</v>
      </c>
      <c r="K1703" s="11"/>
      <c r="L1703" s="11" t="s">
        <v>2852</v>
      </c>
      <c r="M1703" s="11"/>
      <c r="N1703" s="11"/>
      <c r="O1703" s="12">
        <f t="shared" si="110"/>
        <v>32350</v>
      </c>
      <c r="P1703" s="12">
        <f t="shared" si="111"/>
        <v>32350</v>
      </c>
      <c r="Q1703" s="51">
        <v>0.2</v>
      </c>
      <c r="R1703" s="52">
        <v>0.14699999999999999</v>
      </c>
      <c r="S1703" s="53">
        <f t="shared" si="113"/>
        <v>22076</v>
      </c>
      <c r="T1703" s="12">
        <f t="shared" si="112"/>
        <v>18396.666666666668</v>
      </c>
    </row>
    <row r="1704" spans="3:20" x14ac:dyDescent="0.25">
      <c r="C1704" s="11">
        <v>1698</v>
      </c>
      <c r="D1704" s="9" t="s">
        <v>2076</v>
      </c>
      <c r="E1704" s="9" t="s">
        <v>17</v>
      </c>
      <c r="F1704" s="9">
        <v>3</v>
      </c>
      <c r="G1704" s="2"/>
      <c r="H1704" s="6"/>
      <c r="I1704" s="11" t="s">
        <v>12</v>
      </c>
      <c r="J1704" s="12">
        <v>20713</v>
      </c>
      <c r="K1704" s="11"/>
      <c r="L1704" s="11" t="s">
        <v>2853</v>
      </c>
      <c r="M1704" s="11"/>
      <c r="N1704" s="11"/>
      <c r="O1704" s="12">
        <f t="shared" si="110"/>
        <v>20713</v>
      </c>
      <c r="P1704" s="12">
        <f t="shared" si="111"/>
        <v>62139</v>
      </c>
      <c r="Q1704" s="51">
        <v>0.2</v>
      </c>
      <c r="R1704" s="52">
        <v>0.14699999999999999</v>
      </c>
      <c r="S1704" s="53">
        <f t="shared" si="113"/>
        <v>42404</v>
      </c>
      <c r="T1704" s="12">
        <f t="shared" si="112"/>
        <v>35336.666666666672</v>
      </c>
    </row>
    <row r="1705" spans="3:20" x14ac:dyDescent="0.25">
      <c r="C1705" s="11">
        <v>1699</v>
      </c>
      <c r="D1705" s="9" t="s">
        <v>2077</v>
      </c>
      <c r="E1705" s="9" t="s">
        <v>17</v>
      </c>
      <c r="F1705" s="9">
        <v>30</v>
      </c>
      <c r="G1705" s="2"/>
      <c r="H1705" s="6"/>
      <c r="I1705" s="11" t="s">
        <v>12</v>
      </c>
      <c r="J1705" s="12">
        <v>148</v>
      </c>
      <c r="K1705" s="11"/>
      <c r="L1705" s="11" t="s">
        <v>2393</v>
      </c>
      <c r="M1705" s="11"/>
      <c r="N1705" s="11"/>
      <c r="O1705" s="12">
        <f t="shared" si="110"/>
        <v>148</v>
      </c>
      <c r="P1705" s="12">
        <f t="shared" si="111"/>
        <v>4440</v>
      </c>
      <c r="Q1705" s="51">
        <v>0.2</v>
      </c>
      <c r="R1705" s="52">
        <v>0.14699999999999999</v>
      </c>
      <c r="S1705" s="53">
        <f t="shared" si="113"/>
        <v>3030</v>
      </c>
      <c r="T1705" s="12">
        <f t="shared" si="112"/>
        <v>2525</v>
      </c>
    </row>
    <row r="1706" spans="3:20" x14ac:dyDescent="0.25">
      <c r="C1706" s="11">
        <v>1700</v>
      </c>
      <c r="D1706" s="9" t="s">
        <v>2078</v>
      </c>
      <c r="E1706" s="9" t="s">
        <v>17</v>
      </c>
      <c r="F1706" s="9">
        <v>1</v>
      </c>
      <c r="G1706" s="2"/>
      <c r="H1706" s="6"/>
      <c r="I1706" s="11" t="s">
        <v>12</v>
      </c>
      <c r="J1706" s="12">
        <v>31250</v>
      </c>
      <c r="K1706" s="11"/>
      <c r="L1706" s="11" t="s">
        <v>2849</v>
      </c>
      <c r="M1706" s="11"/>
      <c r="N1706" s="11"/>
      <c r="O1706" s="12">
        <f t="shared" si="110"/>
        <v>31250</v>
      </c>
      <c r="P1706" s="12">
        <f t="shared" si="111"/>
        <v>31250</v>
      </c>
      <c r="Q1706" s="51">
        <v>0.2</v>
      </c>
      <c r="R1706" s="52">
        <v>0.14699999999999999</v>
      </c>
      <c r="S1706" s="53">
        <f t="shared" si="113"/>
        <v>21325</v>
      </c>
      <c r="T1706" s="12">
        <f t="shared" si="112"/>
        <v>17770.833333333336</v>
      </c>
    </row>
    <row r="1707" spans="3:20" x14ac:dyDescent="0.25">
      <c r="C1707" s="11">
        <v>1701</v>
      </c>
      <c r="D1707" s="9" t="s">
        <v>2079</v>
      </c>
      <c r="E1707" s="9" t="s">
        <v>17</v>
      </c>
      <c r="F1707" s="9">
        <v>1</v>
      </c>
      <c r="G1707" s="2"/>
      <c r="H1707" s="6"/>
      <c r="I1707" s="11" t="s">
        <v>12</v>
      </c>
      <c r="J1707" s="12">
        <v>48746</v>
      </c>
      <c r="K1707" s="11"/>
      <c r="L1707" s="11" t="s">
        <v>2854</v>
      </c>
      <c r="M1707" s="11"/>
      <c r="N1707" s="11"/>
      <c r="O1707" s="12">
        <f t="shared" si="110"/>
        <v>48746</v>
      </c>
      <c r="P1707" s="12">
        <f t="shared" si="111"/>
        <v>48746</v>
      </c>
      <c r="Q1707" s="51">
        <v>0.2</v>
      </c>
      <c r="R1707" s="52">
        <v>0.14699999999999999</v>
      </c>
      <c r="S1707" s="53">
        <f t="shared" si="113"/>
        <v>33264</v>
      </c>
      <c r="T1707" s="12">
        <f t="shared" si="112"/>
        <v>27720</v>
      </c>
    </row>
    <row r="1708" spans="3:20" x14ac:dyDescent="0.25">
      <c r="C1708" s="11">
        <v>1702</v>
      </c>
      <c r="D1708" s="9" t="s">
        <v>2080</v>
      </c>
      <c r="E1708" s="9" t="s">
        <v>17</v>
      </c>
      <c r="F1708" s="9">
        <v>1</v>
      </c>
      <c r="G1708" s="2"/>
      <c r="H1708" s="6"/>
      <c r="I1708" s="11" t="s">
        <v>12</v>
      </c>
      <c r="J1708" s="12">
        <v>14955</v>
      </c>
      <c r="K1708" s="11"/>
      <c r="L1708" s="11" t="s">
        <v>2855</v>
      </c>
      <c r="M1708" s="11"/>
      <c r="N1708" s="11"/>
      <c r="O1708" s="12">
        <f t="shared" si="110"/>
        <v>14955</v>
      </c>
      <c r="P1708" s="12">
        <f t="shared" si="111"/>
        <v>14955</v>
      </c>
      <c r="Q1708" s="51">
        <v>0.2</v>
      </c>
      <c r="R1708" s="52">
        <v>0.14699999999999999</v>
      </c>
      <c r="S1708" s="53">
        <f t="shared" si="113"/>
        <v>10205</v>
      </c>
      <c r="T1708" s="12">
        <f t="shared" si="112"/>
        <v>8504.1666666666679</v>
      </c>
    </row>
    <row r="1709" spans="3:20" x14ac:dyDescent="0.25">
      <c r="C1709" s="11">
        <v>1703</v>
      </c>
      <c r="D1709" s="9" t="s">
        <v>2081</v>
      </c>
      <c r="E1709" s="9" t="s">
        <v>17</v>
      </c>
      <c r="F1709" s="9">
        <v>3</v>
      </c>
      <c r="G1709" s="2"/>
      <c r="H1709" s="6"/>
      <c r="I1709" s="11" t="s">
        <v>12</v>
      </c>
      <c r="J1709" s="12">
        <v>19011</v>
      </c>
      <c r="K1709" s="11"/>
      <c r="L1709" s="11" t="s">
        <v>2393</v>
      </c>
      <c r="M1709" s="11"/>
      <c r="N1709" s="11"/>
      <c r="O1709" s="12">
        <f t="shared" si="110"/>
        <v>19011</v>
      </c>
      <c r="P1709" s="12">
        <f t="shared" si="111"/>
        <v>57033</v>
      </c>
      <c r="Q1709" s="51">
        <v>0.2</v>
      </c>
      <c r="R1709" s="52">
        <v>0.14699999999999999</v>
      </c>
      <c r="S1709" s="53">
        <f t="shared" si="113"/>
        <v>38919</v>
      </c>
      <c r="T1709" s="12">
        <f t="shared" si="112"/>
        <v>32432.5</v>
      </c>
    </row>
    <row r="1710" spans="3:20" x14ac:dyDescent="0.25">
      <c r="C1710" s="11">
        <v>1704</v>
      </c>
      <c r="D1710" s="9" t="s">
        <v>2082</v>
      </c>
      <c r="E1710" s="9" t="s">
        <v>17</v>
      </c>
      <c r="F1710" s="9">
        <v>2</v>
      </c>
      <c r="G1710" s="2"/>
      <c r="H1710" s="6"/>
      <c r="I1710" s="11" t="s">
        <v>12</v>
      </c>
      <c r="J1710" s="12">
        <v>156460</v>
      </c>
      <c r="K1710" s="11"/>
      <c r="L1710" s="11" t="s">
        <v>2856</v>
      </c>
      <c r="M1710" s="11"/>
      <c r="N1710" s="11"/>
      <c r="O1710" s="12">
        <f t="shared" si="110"/>
        <v>156460</v>
      </c>
      <c r="P1710" s="12">
        <f t="shared" si="111"/>
        <v>312920</v>
      </c>
      <c r="Q1710" s="51">
        <v>0.2</v>
      </c>
      <c r="R1710" s="52">
        <v>0.14699999999999999</v>
      </c>
      <c r="S1710" s="53">
        <f t="shared" si="113"/>
        <v>213537</v>
      </c>
      <c r="T1710" s="12">
        <f t="shared" si="112"/>
        <v>177947.5</v>
      </c>
    </row>
    <row r="1711" spans="3:20" x14ac:dyDescent="0.25">
      <c r="C1711" s="11">
        <v>1705</v>
      </c>
      <c r="D1711" s="9" t="s">
        <v>2083</v>
      </c>
      <c r="E1711" s="9" t="s">
        <v>17</v>
      </c>
      <c r="F1711" s="9">
        <v>6</v>
      </c>
      <c r="G1711" s="2"/>
      <c r="H1711" s="6"/>
      <c r="I1711" s="11" t="s">
        <v>12</v>
      </c>
      <c r="J1711" s="12">
        <v>31250</v>
      </c>
      <c r="K1711" s="11"/>
      <c r="L1711" s="11" t="s">
        <v>2849</v>
      </c>
      <c r="M1711" s="11"/>
      <c r="N1711" s="11"/>
      <c r="O1711" s="12">
        <f t="shared" si="110"/>
        <v>31250</v>
      </c>
      <c r="P1711" s="12">
        <f t="shared" si="111"/>
        <v>187500</v>
      </c>
      <c r="Q1711" s="51">
        <v>0.2</v>
      </c>
      <c r="R1711" s="52">
        <v>0.14699999999999999</v>
      </c>
      <c r="S1711" s="53">
        <f t="shared" si="113"/>
        <v>127950</v>
      </c>
      <c r="T1711" s="12">
        <f t="shared" si="112"/>
        <v>106625</v>
      </c>
    </row>
    <row r="1712" spans="3:20" ht="24" x14ac:dyDescent="0.25">
      <c r="C1712" s="11">
        <v>1706</v>
      </c>
      <c r="D1712" s="9" t="s">
        <v>2084</v>
      </c>
      <c r="E1712" s="9" t="s">
        <v>17</v>
      </c>
      <c r="F1712" s="9">
        <v>1</v>
      </c>
      <c r="G1712" s="2"/>
      <c r="H1712" s="6"/>
      <c r="I1712" s="11" t="s">
        <v>12</v>
      </c>
      <c r="J1712" s="12">
        <v>48950</v>
      </c>
      <c r="K1712" s="11"/>
      <c r="L1712" s="11" t="s">
        <v>2857</v>
      </c>
      <c r="M1712" s="11"/>
      <c r="N1712" s="11"/>
      <c r="O1712" s="12">
        <f t="shared" si="110"/>
        <v>48950</v>
      </c>
      <c r="P1712" s="12">
        <f t="shared" si="111"/>
        <v>48950</v>
      </c>
      <c r="Q1712" s="51">
        <v>0.2</v>
      </c>
      <c r="R1712" s="52">
        <v>0.14699999999999999</v>
      </c>
      <c r="S1712" s="53">
        <f t="shared" si="113"/>
        <v>33403</v>
      </c>
      <c r="T1712" s="12">
        <f t="shared" si="112"/>
        <v>27835.833333333336</v>
      </c>
    </row>
    <row r="1713" spans="3:20" x14ac:dyDescent="0.25">
      <c r="C1713" s="11">
        <v>1707</v>
      </c>
      <c r="D1713" s="9" t="s">
        <v>2085</v>
      </c>
      <c r="E1713" s="9" t="s">
        <v>17</v>
      </c>
      <c r="F1713" s="9">
        <v>1</v>
      </c>
      <c r="G1713" s="2"/>
      <c r="H1713" s="6"/>
      <c r="I1713" s="11" t="s">
        <v>12</v>
      </c>
      <c r="J1713" s="12">
        <v>49470</v>
      </c>
      <c r="K1713" s="11"/>
      <c r="L1713" s="11" t="s">
        <v>2858</v>
      </c>
      <c r="M1713" s="11"/>
      <c r="N1713" s="11"/>
      <c r="O1713" s="12">
        <f t="shared" si="110"/>
        <v>49470</v>
      </c>
      <c r="P1713" s="12">
        <f t="shared" si="111"/>
        <v>49470</v>
      </c>
      <c r="Q1713" s="51">
        <v>0.2</v>
      </c>
      <c r="R1713" s="52">
        <v>0.14699999999999999</v>
      </c>
      <c r="S1713" s="53">
        <f t="shared" si="113"/>
        <v>33758</v>
      </c>
      <c r="T1713" s="12">
        <f t="shared" si="112"/>
        <v>28131.666666666668</v>
      </c>
    </row>
    <row r="1714" spans="3:20" x14ac:dyDescent="0.25">
      <c r="C1714" s="11">
        <v>1708</v>
      </c>
      <c r="D1714" s="9" t="s">
        <v>2086</v>
      </c>
      <c r="E1714" s="9" t="s">
        <v>17</v>
      </c>
      <c r="F1714" s="9">
        <v>1</v>
      </c>
      <c r="G1714" s="2"/>
      <c r="H1714" s="6"/>
      <c r="I1714" s="11" t="s">
        <v>12</v>
      </c>
      <c r="J1714" s="12">
        <v>103180</v>
      </c>
      <c r="K1714" s="11"/>
      <c r="L1714" s="11" t="s">
        <v>2859</v>
      </c>
      <c r="M1714" s="11"/>
      <c r="N1714" s="11"/>
      <c r="O1714" s="12">
        <f t="shared" si="110"/>
        <v>103180</v>
      </c>
      <c r="P1714" s="12">
        <f t="shared" si="111"/>
        <v>103180</v>
      </c>
      <c r="Q1714" s="51">
        <v>0.2</v>
      </c>
      <c r="R1714" s="52">
        <v>0.14699999999999999</v>
      </c>
      <c r="S1714" s="53">
        <f t="shared" si="113"/>
        <v>70410</v>
      </c>
      <c r="T1714" s="12">
        <f t="shared" si="112"/>
        <v>58675</v>
      </c>
    </row>
    <row r="1715" spans="3:20" ht="24" x14ac:dyDescent="0.25">
      <c r="C1715" s="11">
        <v>1709</v>
      </c>
      <c r="D1715" s="9" t="s">
        <v>2087</v>
      </c>
      <c r="E1715" s="9" t="s">
        <v>17</v>
      </c>
      <c r="F1715" s="9">
        <v>1</v>
      </c>
      <c r="G1715" s="2"/>
      <c r="H1715" s="6"/>
      <c r="I1715" s="11" t="s">
        <v>12</v>
      </c>
      <c r="J1715" s="12">
        <v>17370</v>
      </c>
      <c r="K1715" s="11"/>
      <c r="L1715" s="11" t="s">
        <v>2860</v>
      </c>
      <c r="M1715" s="11"/>
      <c r="N1715" s="11"/>
      <c r="O1715" s="12">
        <f t="shared" si="110"/>
        <v>17370</v>
      </c>
      <c r="P1715" s="12">
        <f t="shared" si="111"/>
        <v>17370</v>
      </c>
      <c r="Q1715" s="51">
        <v>0.2</v>
      </c>
      <c r="R1715" s="52">
        <v>0.14699999999999999</v>
      </c>
      <c r="S1715" s="53">
        <f t="shared" si="113"/>
        <v>11853</v>
      </c>
      <c r="T1715" s="12">
        <f t="shared" si="112"/>
        <v>9877.5</v>
      </c>
    </row>
    <row r="1716" spans="3:20" x14ac:dyDescent="0.25">
      <c r="C1716" s="11">
        <v>1710</v>
      </c>
      <c r="D1716" s="9" t="s">
        <v>2088</v>
      </c>
      <c r="E1716" s="9" t="s">
        <v>17</v>
      </c>
      <c r="F1716" s="9">
        <v>1</v>
      </c>
      <c r="G1716" s="2"/>
      <c r="H1716" s="6"/>
      <c r="I1716" s="11" t="s">
        <v>12</v>
      </c>
      <c r="J1716" s="12">
        <v>31250</v>
      </c>
      <c r="K1716" s="11"/>
      <c r="L1716" s="11" t="s">
        <v>2849</v>
      </c>
      <c r="M1716" s="11"/>
      <c r="N1716" s="11"/>
      <c r="O1716" s="12">
        <f t="shared" si="110"/>
        <v>31250</v>
      </c>
      <c r="P1716" s="12">
        <f t="shared" si="111"/>
        <v>31250</v>
      </c>
      <c r="Q1716" s="51">
        <v>0.2</v>
      </c>
      <c r="R1716" s="52">
        <v>0.14699999999999999</v>
      </c>
      <c r="S1716" s="53">
        <f t="shared" si="113"/>
        <v>21325</v>
      </c>
      <c r="T1716" s="12">
        <f t="shared" si="112"/>
        <v>17770.833333333336</v>
      </c>
    </row>
    <row r="1717" spans="3:20" x14ac:dyDescent="0.25">
      <c r="C1717" s="11">
        <v>1711</v>
      </c>
      <c r="D1717" s="9" t="s">
        <v>2089</v>
      </c>
      <c r="E1717" s="9" t="s">
        <v>17</v>
      </c>
      <c r="F1717" s="9">
        <v>1</v>
      </c>
      <c r="G1717" s="2"/>
      <c r="H1717" s="6"/>
      <c r="I1717" s="11" t="s">
        <v>12</v>
      </c>
      <c r="J1717" s="12">
        <v>48746</v>
      </c>
      <c r="K1717" s="11"/>
      <c r="L1717" s="11" t="s">
        <v>2854</v>
      </c>
      <c r="M1717" s="11"/>
      <c r="N1717" s="11"/>
      <c r="O1717" s="12">
        <f t="shared" si="110"/>
        <v>48746</v>
      </c>
      <c r="P1717" s="12">
        <f t="shared" si="111"/>
        <v>48746</v>
      </c>
      <c r="Q1717" s="51">
        <v>0.2</v>
      </c>
      <c r="R1717" s="52">
        <v>0.14699999999999999</v>
      </c>
      <c r="S1717" s="53">
        <f t="shared" si="113"/>
        <v>33264</v>
      </c>
      <c r="T1717" s="12">
        <f t="shared" si="112"/>
        <v>27720</v>
      </c>
    </row>
    <row r="1718" spans="3:20" ht="24" x14ac:dyDescent="0.25">
      <c r="C1718" s="11">
        <v>1712</v>
      </c>
      <c r="D1718" s="9" t="s">
        <v>2090</v>
      </c>
      <c r="E1718" s="9" t="s">
        <v>17</v>
      </c>
      <c r="F1718" s="9">
        <v>1</v>
      </c>
      <c r="G1718" s="2"/>
      <c r="H1718" s="6"/>
      <c r="I1718" s="11" t="s">
        <v>12</v>
      </c>
      <c r="J1718" s="12">
        <v>71950</v>
      </c>
      <c r="K1718" s="11"/>
      <c r="L1718" s="11" t="s">
        <v>2861</v>
      </c>
      <c r="M1718" s="11"/>
      <c r="N1718" s="11"/>
      <c r="O1718" s="12">
        <f t="shared" si="110"/>
        <v>71950</v>
      </c>
      <c r="P1718" s="12">
        <f t="shared" si="111"/>
        <v>71950</v>
      </c>
      <c r="Q1718" s="51">
        <v>0.2</v>
      </c>
      <c r="R1718" s="52">
        <v>0.14699999999999999</v>
      </c>
      <c r="S1718" s="53">
        <f t="shared" si="113"/>
        <v>49099</v>
      </c>
      <c r="T1718" s="12">
        <f t="shared" si="112"/>
        <v>40915.833333333336</v>
      </c>
    </row>
    <row r="1719" spans="3:20" x14ac:dyDescent="0.25">
      <c r="C1719" s="11">
        <v>1713</v>
      </c>
      <c r="D1719" s="9" t="s">
        <v>2091</v>
      </c>
      <c r="E1719" s="9" t="s">
        <v>17</v>
      </c>
      <c r="F1719" s="9">
        <v>1</v>
      </c>
      <c r="G1719" s="2"/>
      <c r="H1719" s="6"/>
      <c r="I1719" s="11" t="s">
        <v>12</v>
      </c>
      <c r="J1719" s="12">
        <v>8099.99</v>
      </c>
      <c r="K1719" s="11"/>
      <c r="L1719" s="11" t="s">
        <v>2862</v>
      </c>
      <c r="M1719" s="11"/>
      <c r="N1719" s="11"/>
      <c r="O1719" s="12">
        <f t="shared" si="110"/>
        <v>8099.99</v>
      </c>
      <c r="P1719" s="12">
        <f t="shared" si="111"/>
        <v>8099.99</v>
      </c>
      <c r="Q1719" s="51">
        <v>0.2</v>
      </c>
      <c r="R1719" s="52">
        <v>0.14699999999999999</v>
      </c>
      <c r="S1719" s="53">
        <f t="shared" si="113"/>
        <v>5527</v>
      </c>
      <c r="T1719" s="12">
        <f t="shared" si="112"/>
        <v>4605.8333333333339</v>
      </c>
    </row>
    <row r="1720" spans="3:20" ht="24" x14ac:dyDescent="0.25">
      <c r="C1720" s="11">
        <v>1714</v>
      </c>
      <c r="D1720" s="9" t="s">
        <v>2092</v>
      </c>
      <c r="E1720" s="9" t="s">
        <v>17</v>
      </c>
      <c r="F1720" s="9">
        <v>1</v>
      </c>
      <c r="G1720" s="2"/>
      <c r="H1720" s="6"/>
      <c r="I1720" s="11" t="s">
        <v>12</v>
      </c>
      <c r="J1720" s="12">
        <v>990</v>
      </c>
      <c r="K1720" s="11"/>
      <c r="L1720" s="11" t="s">
        <v>2838</v>
      </c>
      <c r="M1720" s="11"/>
      <c r="N1720" s="11"/>
      <c r="O1720" s="12">
        <f t="shared" si="110"/>
        <v>990</v>
      </c>
      <c r="P1720" s="12">
        <f t="shared" si="111"/>
        <v>990</v>
      </c>
      <c r="Q1720" s="51">
        <v>0.2</v>
      </c>
      <c r="R1720" s="52">
        <v>0.14699999999999999</v>
      </c>
      <c r="S1720" s="53">
        <f t="shared" si="113"/>
        <v>676</v>
      </c>
      <c r="T1720" s="12">
        <f t="shared" si="112"/>
        <v>563.33333333333337</v>
      </c>
    </row>
    <row r="1721" spans="3:20" x14ac:dyDescent="0.25">
      <c r="C1721" s="11">
        <v>1715</v>
      </c>
      <c r="D1721" s="9" t="s">
        <v>2093</v>
      </c>
      <c r="E1721" s="9" t="s">
        <v>17</v>
      </c>
      <c r="F1721" s="9">
        <v>5</v>
      </c>
      <c r="G1721" s="2"/>
      <c r="H1721" s="6"/>
      <c r="I1721" s="11" t="s">
        <v>12</v>
      </c>
      <c r="J1721" s="12">
        <v>33151.199999999997</v>
      </c>
      <c r="K1721" s="11"/>
      <c r="L1721" s="11" t="s">
        <v>2831</v>
      </c>
      <c r="M1721" s="11"/>
      <c r="N1721" s="11"/>
      <c r="O1721" s="12">
        <f t="shared" si="110"/>
        <v>33151.199999999997</v>
      </c>
      <c r="P1721" s="12">
        <f t="shared" si="111"/>
        <v>165756</v>
      </c>
      <c r="Q1721" s="51">
        <v>0.2</v>
      </c>
      <c r="R1721" s="52">
        <v>0.14699999999999999</v>
      </c>
      <c r="S1721" s="53">
        <f t="shared" si="113"/>
        <v>113112</v>
      </c>
      <c r="T1721" s="12">
        <f t="shared" si="112"/>
        <v>94260</v>
      </c>
    </row>
    <row r="1722" spans="3:20" x14ac:dyDescent="0.25">
      <c r="C1722" s="11">
        <v>1716</v>
      </c>
      <c r="D1722" s="9" t="s">
        <v>2094</v>
      </c>
      <c r="E1722" s="9" t="s">
        <v>17</v>
      </c>
      <c r="F1722" s="9">
        <v>6</v>
      </c>
      <c r="G1722" s="2"/>
      <c r="H1722" s="6"/>
      <c r="I1722" s="11" t="s">
        <v>12</v>
      </c>
      <c r="J1722" s="12">
        <v>33151.199999999997</v>
      </c>
      <c r="K1722" s="11"/>
      <c r="L1722" s="11" t="s">
        <v>2831</v>
      </c>
      <c r="M1722" s="11"/>
      <c r="N1722" s="11"/>
      <c r="O1722" s="12">
        <f t="shared" si="110"/>
        <v>33151.199999999997</v>
      </c>
      <c r="P1722" s="12">
        <f t="shared" si="111"/>
        <v>198907.19999999998</v>
      </c>
      <c r="Q1722" s="51">
        <v>0.2</v>
      </c>
      <c r="R1722" s="52">
        <v>0.14699999999999999</v>
      </c>
      <c r="S1722" s="53">
        <f t="shared" si="113"/>
        <v>135734</v>
      </c>
      <c r="T1722" s="12">
        <f t="shared" si="112"/>
        <v>113111.66666666667</v>
      </c>
    </row>
    <row r="1723" spans="3:20" x14ac:dyDescent="0.25">
      <c r="C1723" s="11">
        <v>1717</v>
      </c>
      <c r="D1723" s="9" t="s">
        <v>2095</v>
      </c>
      <c r="E1723" s="9" t="s">
        <v>17</v>
      </c>
      <c r="F1723" s="9">
        <v>6</v>
      </c>
      <c r="G1723" s="2"/>
      <c r="H1723" s="6"/>
      <c r="I1723" s="11" t="s">
        <v>12</v>
      </c>
      <c r="J1723" s="12">
        <v>33151.199999999997</v>
      </c>
      <c r="K1723" s="11"/>
      <c r="L1723" s="11" t="s">
        <v>2831</v>
      </c>
      <c r="M1723" s="11"/>
      <c r="N1723" s="11"/>
      <c r="O1723" s="12">
        <f t="shared" si="110"/>
        <v>33151.199999999997</v>
      </c>
      <c r="P1723" s="12">
        <f t="shared" si="111"/>
        <v>198907.19999999998</v>
      </c>
      <c r="Q1723" s="51">
        <v>0.2</v>
      </c>
      <c r="R1723" s="52">
        <v>0.14699999999999999</v>
      </c>
      <c r="S1723" s="53">
        <f t="shared" si="113"/>
        <v>135734</v>
      </c>
      <c r="T1723" s="12">
        <f t="shared" si="112"/>
        <v>113111.66666666667</v>
      </c>
    </row>
    <row r="1724" spans="3:20" ht="36" x14ac:dyDescent="0.25">
      <c r="C1724" s="11">
        <v>1718</v>
      </c>
      <c r="D1724" s="9" t="s">
        <v>2096</v>
      </c>
      <c r="E1724" s="9" t="s">
        <v>17</v>
      </c>
      <c r="F1724" s="9">
        <v>3</v>
      </c>
      <c r="G1724" s="2"/>
      <c r="H1724" s="6"/>
      <c r="I1724" s="11" t="s">
        <v>12</v>
      </c>
      <c r="J1724" s="12">
        <v>12880</v>
      </c>
      <c r="K1724" s="11"/>
      <c r="L1724" s="11" t="s">
        <v>2863</v>
      </c>
      <c r="M1724" s="11"/>
      <c r="N1724" s="11"/>
      <c r="O1724" s="12">
        <f t="shared" si="110"/>
        <v>12880</v>
      </c>
      <c r="P1724" s="12">
        <f t="shared" si="111"/>
        <v>38640</v>
      </c>
      <c r="Q1724" s="51">
        <v>0.2</v>
      </c>
      <c r="R1724" s="52">
        <v>0.14699999999999999</v>
      </c>
      <c r="S1724" s="53">
        <f t="shared" si="113"/>
        <v>26368</v>
      </c>
      <c r="T1724" s="12">
        <f t="shared" si="112"/>
        <v>21973.333333333336</v>
      </c>
    </row>
    <row r="1725" spans="3:20" ht="36" x14ac:dyDescent="0.25">
      <c r="C1725" s="11">
        <v>1719</v>
      </c>
      <c r="D1725" s="9" t="s">
        <v>2097</v>
      </c>
      <c r="E1725" s="9" t="s">
        <v>17</v>
      </c>
      <c r="F1725" s="9">
        <v>3</v>
      </c>
      <c r="G1725" s="2"/>
      <c r="H1725" s="6"/>
      <c r="I1725" s="11" t="s">
        <v>12</v>
      </c>
      <c r="J1725" s="12">
        <v>370</v>
      </c>
      <c r="K1725" s="11"/>
      <c r="L1725" s="11" t="s">
        <v>2864</v>
      </c>
      <c r="M1725" s="11"/>
      <c r="N1725" s="11"/>
      <c r="O1725" s="12">
        <f t="shared" si="110"/>
        <v>370</v>
      </c>
      <c r="P1725" s="12">
        <f t="shared" si="111"/>
        <v>1110</v>
      </c>
      <c r="Q1725" s="51">
        <v>0.2</v>
      </c>
      <c r="R1725" s="52">
        <v>0.14699999999999999</v>
      </c>
      <c r="S1725" s="53">
        <f t="shared" si="113"/>
        <v>757</v>
      </c>
      <c r="T1725" s="12">
        <f t="shared" si="112"/>
        <v>630.83333333333337</v>
      </c>
    </row>
    <row r="1726" spans="3:20" ht="36" x14ac:dyDescent="0.25">
      <c r="C1726" s="11">
        <v>1720</v>
      </c>
      <c r="D1726" s="9" t="s">
        <v>2098</v>
      </c>
      <c r="E1726" s="9" t="s">
        <v>17</v>
      </c>
      <c r="F1726" s="9">
        <v>10</v>
      </c>
      <c r="G1726" s="2"/>
      <c r="H1726" s="6"/>
      <c r="I1726" s="11" t="s">
        <v>12</v>
      </c>
      <c r="J1726" s="12">
        <v>370</v>
      </c>
      <c r="K1726" s="11"/>
      <c r="L1726" s="11" t="s">
        <v>2864</v>
      </c>
      <c r="M1726" s="11"/>
      <c r="N1726" s="11"/>
      <c r="O1726" s="12">
        <f t="shared" si="110"/>
        <v>370</v>
      </c>
      <c r="P1726" s="12">
        <f t="shared" si="111"/>
        <v>3700</v>
      </c>
      <c r="Q1726" s="51">
        <v>0.2</v>
      </c>
      <c r="R1726" s="52">
        <v>0.14699999999999999</v>
      </c>
      <c r="S1726" s="53">
        <f t="shared" si="113"/>
        <v>2525</v>
      </c>
      <c r="T1726" s="12">
        <f t="shared" si="112"/>
        <v>2104.166666666667</v>
      </c>
    </row>
    <row r="1727" spans="3:20" x14ac:dyDescent="0.25">
      <c r="C1727" s="11">
        <v>1721</v>
      </c>
      <c r="D1727" s="9" t="s">
        <v>2099</v>
      </c>
      <c r="E1727" s="9" t="s">
        <v>17</v>
      </c>
      <c r="F1727" s="9">
        <v>1</v>
      </c>
      <c r="G1727" s="2"/>
      <c r="H1727" s="6"/>
      <c r="I1727" s="11" t="s">
        <v>12</v>
      </c>
      <c r="J1727" s="12">
        <v>40211.050000000003</v>
      </c>
      <c r="K1727" s="11"/>
      <c r="L1727" s="11" t="s">
        <v>2865</v>
      </c>
      <c r="M1727" s="11"/>
      <c r="N1727" s="11"/>
      <c r="O1727" s="12">
        <f t="shared" si="110"/>
        <v>40211.050000000003</v>
      </c>
      <c r="P1727" s="12">
        <f t="shared" si="111"/>
        <v>40211.050000000003</v>
      </c>
      <c r="Q1727" s="51">
        <v>0.2</v>
      </c>
      <c r="R1727" s="52">
        <v>0.14699999999999999</v>
      </c>
      <c r="S1727" s="53">
        <f t="shared" si="113"/>
        <v>27440</v>
      </c>
      <c r="T1727" s="12">
        <f t="shared" si="112"/>
        <v>22866.666666666668</v>
      </c>
    </row>
    <row r="1728" spans="3:20" x14ac:dyDescent="0.25">
      <c r="C1728" s="11">
        <v>1722</v>
      </c>
      <c r="D1728" s="9" t="s">
        <v>2100</v>
      </c>
      <c r="E1728" s="9" t="s">
        <v>17</v>
      </c>
      <c r="F1728" s="9">
        <v>2</v>
      </c>
      <c r="G1728" s="2"/>
      <c r="H1728" s="6"/>
      <c r="I1728" s="11" t="s">
        <v>12</v>
      </c>
      <c r="J1728" s="12">
        <v>40211.050000000003</v>
      </c>
      <c r="K1728" s="11"/>
      <c r="L1728" s="11" t="s">
        <v>2865</v>
      </c>
      <c r="M1728" s="11"/>
      <c r="N1728" s="11"/>
      <c r="O1728" s="12">
        <f t="shared" si="110"/>
        <v>40211.050000000003</v>
      </c>
      <c r="P1728" s="12">
        <f t="shared" si="111"/>
        <v>80422.100000000006</v>
      </c>
      <c r="Q1728" s="51">
        <v>0.2</v>
      </c>
      <c r="R1728" s="52">
        <v>0.14699999999999999</v>
      </c>
      <c r="S1728" s="53">
        <f t="shared" si="113"/>
        <v>54880</v>
      </c>
      <c r="T1728" s="12">
        <f t="shared" si="112"/>
        <v>45733.333333333336</v>
      </c>
    </row>
    <row r="1729" spans="3:20" ht="36" x14ac:dyDescent="0.25">
      <c r="C1729" s="11">
        <v>1723</v>
      </c>
      <c r="D1729" s="9" t="s">
        <v>2101</v>
      </c>
      <c r="E1729" s="9" t="s">
        <v>17</v>
      </c>
      <c r="F1729" s="9">
        <v>4</v>
      </c>
      <c r="G1729" s="2"/>
      <c r="H1729" s="6"/>
      <c r="I1729" s="11" t="s">
        <v>12</v>
      </c>
      <c r="J1729" s="12">
        <v>5501</v>
      </c>
      <c r="K1729" s="11"/>
      <c r="L1729" s="11" t="s">
        <v>2866</v>
      </c>
      <c r="M1729" s="11"/>
      <c r="N1729" s="11"/>
      <c r="O1729" s="12">
        <f t="shared" si="110"/>
        <v>5501</v>
      </c>
      <c r="P1729" s="12">
        <f t="shared" si="111"/>
        <v>22004</v>
      </c>
      <c r="Q1729" s="51">
        <v>0.2</v>
      </c>
      <c r="R1729" s="52">
        <v>0.14699999999999999</v>
      </c>
      <c r="S1729" s="53">
        <f t="shared" si="113"/>
        <v>15016</v>
      </c>
      <c r="T1729" s="12">
        <f t="shared" si="112"/>
        <v>12513.333333333334</v>
      </c>
    </row>
    <row r="1730" spans="3:20" ht="36" x14ac:dyDescent="0.25">
      <c r="C1730" s="11">
        <v>1724</v>
      </c>
      <c r="D1730" s="9" t="s">
        <v>2102</v>
      </c>
      <c r="E1730" s="9" t="s">
        <v>17</v>
      </c>
      <c r="F1730" s="9">
        <v>5</v>
      </c>
      <c r="G1730" s="2"/>
      <c r="H1730" s="6"/>
      <c r="I1730" s="11" t="s">
        <v>12</v>
      </c>
      <c r="J1730" s="12">
        <v>5501</v>
      </c>
      <c r="K1730" s="11"/>
      <c r="L1730" s="11" t="s">
        <v>2866</v>
      </c>
      <c r="M1730" s="11"/>
      <c r="N1730" s="11"/>
      <c r="O1730" s="12">
        <f t="shared" si="110"/>
        <v>5501</v>
      </c>
      <c r="P1730" s="12">
        <f t="shared" si="111"/>
        <v>27505</v>
      </c>
      <c r="Q1730" s="51">
        <v>0.2</v>
      </c>
      <c r="R1730" s="52">
        <v>0.14699999999999999</v>
      </c>
      <c r="S1730" s="53">
        <f t="shared" si="113"/>
        <v>18769</v>
      </c>
      <c r="T1730" s="12">
        <f t="shared" si="112"/>
        <v>15640.833333333334</v>
      </c>
    </row>
    <row r="1731" spans="3:20" ht="24" x14ac:dyDescent="0.25">
      <c r="C1731" s="11">
        <v>1725</v>
      </c>
      <c r="D1731" s="9" t="s">
        <v>2103</v>
      </c>
      <c r="E1731" s="9" t="s">
        <v>17</v>
      </c>
      <c r="F1731" s="9">
        <v>34</v>
      </c>
      <c r="G1731" s="2"/>
      <c r="H1731" s="6"/>
      <c r="I1731" s="11" t="s">
        <v>12</v>
      </c>
      <c r="J1731" s="12">
        <v>2400</v>
      </c>
      <c r="K1731" s="11"/>
      <c r="L1731" s="11" t="s">
        <v>2868</v>
      </c>
      <c r="M1731" s="11"/>
      <c r="N1731" s="11"/>
      <c r="O1731" s="12">
        <f t="shared" si="110"/>
        <v>2400</v>
      </c>
      <c r="P1731" s="12">
        <f t="shared" si="111"/>
        <v>81600</v>
      </c>
      <c r="Q1731" s="51">
        <v>0.2</v>
      </c>
      <c r="R1731" s="52">
        <v>0.14699999999999999</v>
      </c>
      <c r="S1731" s="53">
        <f t="shared" si="113"/>
        <v>55684</v>
      </c>
      <c r="T1731" s="12">
        <f t="shared" si="112"/>
        <v>46403.333333333336</v>
      </c>
    </row>
    <row r="1732" spans="3:20" x14ac:dyDescent="0.25">
      <c r="C1732" s="11">
        <v>1726</v>
      </c>
      <c r="D1732" s="9" t="s">
        <v>2104</v>
      </c>
      <c r="E1732" s="9" t="s">
        <v>858</v>
      </c>
      <c r="F1732" s="9">
        <v>6</v>
      </c>
      <c r="G1732" s="2"/>
      <c r="H1732" s="6"/>
      <c r="I1732" s="11" t="s">
        <v>12</v>
      </c>
      <c r="J1732" s="12">
        <v>24970</v>
      </c>
      <c r="K1732" s="11"/>
      <c r="L1732" s="11" t="s">
        <v>2867</v>
      </c>
      <c r="M1732" s="11"/>
      <c r="N1732" s="11"/>
      <c r="O1732" s="12">
        <f t="shared" si="110"/>
        <v>24970</v>
      </c>
      <c r="P1732" s="12">
        <f t="shared" si="111"/>
        <v>149820</v>
      </c>
      <c r="Q1732" s="51">
        <v>0.2</v>
      </c>
      <c r="R1732" s="52">
        <v>0.14699999999999999</v>
      </c>
      <c r="S1732" s="53">
        <f t="shared" si="113"/>
        <v>102237</v>
      </c>
      <c r="T1732" s="12">
        <f t="shared" si="112"/>
        <v>85197.5</v>
      </c>
    </row>
    <row r="1733" spans="3:20" s="10" customFormat="1" x14ac:dyDescent="0.25">
      <c r="C1733" s="63" t="s">
        <v>2908</v>
      </c>
      <c r="D1733" s="64"/>
      <c r="E1733" s="64"/>
      <c r="F1733" s="64"/>
      <c r="G1733" s="64"/>
      <c r="H1733" s="64"/>
      <c r="I1733" s="64"/>
      <c r="J1733" s="64"/>
      <c r="K1733" s="64"/>
      <c r="L1733" s="64"/>
      <c r="M1733" s="64"/>
      <c r="N1733" s="64"/>
      <c r="O1733" s="64"/>
      <c r="P1733" s="64"/>
      <c r="Q1733" s="64"/>
      <c r="R1733" s="65"/>
      <c r="S1733" s="54">
        <f>SUM(S7:S1732)</f>
        <v>39631121</v>
      </c>
      <c r="T1733" s="55">
        <f>SUM(T7:T1732)</f>
        <v>33025934.16666656</v>
      </c>
    </row>
  </sheetData>
  <autoFilter ref="C6:P1733"/>
  <mergeCells count="1">
    <mergeCell ref="C1733:R1733"/>
  </mergeCells>
  <conditionalFormatting sqref="C137:C1732 C7:C134">
    <cfRule type="expression" dxfId="3" priority="4">
      <formula>OR(($J7&lt;&gt;0),($K7&lt;&gt;0))</formula>
    </cfRule>
  </conditionalFormatting>
  <conditionalFormatting sqref="C136">
    <cfRule type="expression" dxfId="2" priority="6">
      <formula>OR(($J135&lt;&gt;0),($K136&lt;&gt;0))</formula>
    </cfRule>
  </conditionalFormatting>
  <conditionalFormatting sqref="C135">
    <cfRule type="expression" dxfId="1" priority="1">
      <formula>OR(($J135&lt;&gt;0),($K135&lt;&gt;0))</formula>
    </cfRule>
  </conditionalFormatting>
  <hyperlinks>
    <hyperlink ref="L7" r:id="rId1"/>
    <hyperlink ref="L11" r:id="rId2"/>
    <hyperlink ref="L13" r:id="rId3"/>
    <hyperlink ref="L154" r:id="rId4"/>
    <hyperlink ref="L158" r:id="rId5"/>
    <hyperlink ref="L159" r:id="rId6"/>
    <hyperlink ref="L160" r:id="rId7"/>
    <hyperlink ref="L162" r:id="rId8"/>
    <hyperlink ref="L164" r:id="rId9"/>
    <hyperlink ref="L165" r:id="rId10"/>
    <hyperlink ref="L166" r:id="rId11"/>
    <hyperlink ref="L167" r:id="rId12"/>
    <hyperlink ref="L168" r:id="rId13"/>
    <hyperlink ref="L169" r:id="rId14"/>
    <hyperlink ref="L170" r:id="rId15"/>
    <hyperlink ref="L171" r:id="rId16"/>
    <hyperlink ref="L172" r:id="rId17"/>
    <hyperlink ref="L173" r:id="rId18"/>
    <hyperlink ref="L174" r:id="rId19"/>
    <hyperlink ref="L175" r:id="rId20"/>
    <hyperlink ref="L176" r:id="rId21"/>
    <hyperlink ref="L177" r:id="rId22"/>
    <hyperlink ref="L178" r:id="rId23"/>
    <hyperlink ref="L179" r:id="rId24"/>
    <hyperlink ref="L180" r:id="rId25"/>
    <hyperlink ref="L181" r:id="rId26"/>
    <hyperlink ref="L182" r:id="rId27"/>
    <hyperlink ref="L183" r:id="rId28"/>
    <hyperlink ref="L184" r:id="rId29"/>
    <hyperlink ref="L185" r:id="rId30"/>
    <hyperlink ref="L186" r:id="rId31"/>
    <hyperlink ref="L187" r:id="rId32"/>
    <hyperlink ref="L188" r:id="rId33"/>
    <hyperlink ref="L189" r:id="rId34"/>
    <hyperlink ref="L190" r:id="rId35"/>
    <hyperlink ref="L191" r:id="rId36"/>
    <hyperlink ref="L192" r:id="rId37"/>
    <hyperlink ref="L193" r:id="rId38"/>
    <hyperlink ref="L194" r:id="rId39"/>
    <hyperlink ref="L195" r:id="rId40"/>
    <hyperlink ref="L196" r:id="rId41"/>
    <hyperlink ref="L197" r:id="rId42"/>
    <hyperlink ref="L198" r:id="rId43"/>
    <hyperlink ref="L199" r:id="rId44"/>
    <hyperlink ref="L200" r:id="rId45"/>
    <hyperlink ref="L201" r:id="rId46"/>
    <hyperlink ref="L202" r:id="rId47"/>
    <hyperlink ref="L203" r:id="rId48"/>
    <hyperlink ref="L204" r:id="rId49"/>
    <hyperlink ref="L205" r:id="rId50"/>
    <hyperlink ref="L206" r:id="rId51"/>
    <hyperlink ref="L207" r:id="rId52"/>
    <hyperlink ref="L208" r:id="rId53"/>
    <hyperlink ref="L209" r:id="rId54"/>
    <hyperlink ref="L210" r:id="rId55"/>
    <hyperlink ref="L211" r:id="rId56"/>
    <hyperlink ref="L212" r:id="rId57"/>
    <hyperlink ref="L213" r:id="rId58"/>
    <hyperlink ref="L214" r:id="rId59"/>
    <hyperlink ref="L215" r:id="rId60"/>
    <hyperlink ref="L216" r:id="rId61"/>
    <hyperlink ref="L217" r:id="rId62"/>
    <hyperlink ref="L218" r:id="rId63"/>
    <hyperlink ref="L219" r:id="rId64"/>
    <hyperlink ref="L220" r:id="rId65"/>
    <hyperlink ref="L221" r:id="rId66"/>
    <hyperlink ref="L224" r:id="rId67"/>
    <hyperlink ref="L225" r:id="rId68"/>
    <hyperlink ref="L227" r:id="rId69"/>
    <hyperlink ref="L228" r:id="rId70"/>
    <hyperlink ref="L229" r:id="rId71"/>
    <hyperlink ref="L230" r:id="rId72"/>
    <hyperlink ref="L231" r:id="rId73"/>
    <hyperlink ref="L232" r:id="rId74"/>
    <hyperlink ref="L234" r:id="rId75"/>
    <hyperlink ref="L235" r:id="rId76"/>
    <hyperlink ref="L236" r:id="rId77"/>
    <hyperlink ref="L237" r:id="rId78"/>
    <hyperlink ref="L238" r:id="rId79"/>
    <hyperlink ref="L239" r:id="rId80"/>
    <hyperlink ref="L240" r:id="rId81"/>
    <hyperlink ref="L241" r:id="rId82"/>
    <hyperlink ref="L242" r:id="rId83"/>
    <hyperlink ref="L243" r:id="rId84"/>
    <hyperlink ref="L245" display="https://www.промтехнологнск.рф/goods/17922213-kran_fb_39_040_032"/>
    <hyperlink ref="L246" r:id="rId85"/>
    <hyperlink ref="L247" r:id="rId86"/>
    <hyperlink ref="L248" r:id="rId87"/>
    <hyperlink ref="L249" r:id="rId88"/>
    <hyperlink ref="L250" r:id="rId89"/>
    <hyperlink ref="L251" r:id="rId90"/>
    <hyperlink ref="L252" r:id="rId91"/>
    <hyperlink ref="L253" r:id="rId92"/>
    <hyperlink ref="L254" r:id="rId93"/>
    <hyperlink ref="L255" r:id="rId94"/>
    <hyperlink ref="L256" r:id="rId95"/>
    <hyperlink ref="L257" r:id="rId96"/>
    <hyperlink ref="L258" r:id="rId97"/>
    <hyperlink ref="L259" r:id="rId98"/>
    <hyperlink ref="L260" r:id="rId99"/>
    <hyperlink ref="L261" r:id="rId100"/>
    <hyperlink ref="L262" r:id="rId101"/>
    <hyperlink ref="L263" r:id="rId102"/>
    <hyperlink ref="L264" r:id="rId103"/>
    <hyperlink ref="L265" r:id="rId104"/>
    <hyperlink ref="L266" r:id="rId105"/>
    <hyperlink ref="L267" r:id="rId106"/>
    <hyperlink ref="L268" r:id="rId107"/>
    <hyperlink ref="L269" r:id="rId108"/>
    <hyperlink ref="L270" r:id="rId109"/>
    <hyperlink ref="L271" r:id="rId110"/>
    <hyperlink ref="L272" r:id="rId111"/>
    <hyperlink ref="L273" r:id="rId112"/>
    <hyperlink ref="L274" r:id="rId113"/>
    <hyperlink ref="L275" r:id="rId114"/>
    <hyperlink ref="L276" r:id="rId115"/>
    <hyperlink ref="L277" r:id="rId116"/>
    <hyperlink ref="L278" r:id="rId117"/>
    <hyperlink ref="L279" r:id="rId118"/>
    <hyperlink ref="L280" r:id="rId119"/>
    <hyperlink ref="L281" r:id="rId120"/>
    <hyperlink ref="L282" r:id="rId121"/>
    <hyperlink ref="L283" r:id="rId122"/>
    <hyperlink ref="L285" r:id="rId123"/>
    <hyperlink ref="L286" r:id="rId124"/>
    <hyperlink ref="L287" r:id="rId125"/>
    <hyperlink ref="L520" r:id="rId126"/>
    <hyperlink ref="L521" r:id="rId127"/>
    <hyperlink ref="L522" r:id="rId128"/>
    <hyperlink ref="L523" r:id="rId129"/>
    <hyperlink ref="L524" r:id="rId130"/>
    <hyperlink ref="L525" r:id="rId131"/>
    <hyperlink ref="L526" r:id="rId132"/>
    <hyperlink ref="L527" r:id="rId133"/>
    <hyperlink ref="L528" r:id="rId134"/>
    <hyperlink ref="L529" r:id="rId135"/>
    <hyperlink ref="L530" r:id="rId136"/>
    <hyperlink ref="L531" r:id="rId137"/>
    <hyperlink ref="L532" r:id="rId138"/>
    <hyperlink ref="L533" r:id="rId139"/>
    <hyperlink ref="L534" r:id="rId140"/>
    <hyperlink ref="L535" r:id="rId141"/>
    <hyperlink ref="L536" r:id="rId142"/>
    <hyperlink ref="L537" r:id="rId143"/>
    <hyperlink ref="L538" r:id="rId144"/>
    <hyperlink ref="L539" r:id="rId145"/>
    <hyperlink ref="L540" r:id="rId146"/>
    <hyperlink ref="L541" r:id="rId147"/>
    <hyperlink ref="L542" r:id="rId148"/>
    <hyperlink ref="L543" r:id="rId149"/>
    <hyperlink ref="L544" r:id="rId150"/>
    <hyperlink ref="L545" r:id="rId151"/>
    <hyperlink ref="L546" r:id="rId152"/>
    <hyperlink ref="L547" r:id="rId153"/>
    <hyperlink ref="L548" r:id="rId154"/>
    <hyperlink ref="L549" r:id="rId155"/>
    <hyperlink ref="L550" r:id="rId156"/>
    <hyperlink ref="L551" r:id="rId157"/>
    <hyperlink ref="L553" r:id="rId158"/>
    <hyperlink ref="L554" display="https://масла.сайт/product/масло-компрессорное-nerson-oil-compressor-vdl-46-20-л/?utm_referrer=https%3A%2F%2Fyandex.ru%2Fproducts%2Fsearch%3Ftext%3Dnerson%2520vdl%252046%2520%25D1%2586%25D0%25B5%25D0%25BD%25D0%25B0"/>
    <hyperlink ref="L555" display="https://масла.сайт/product/масло-компрессорное-nerson-compressor-synthetic-vdl-68-205-л/?utm_referrer=https%3A%2F%2Fyandex.ru%2Fproducts%2Fsearch%3Ftext%3DNerson%2520VDL%252068%2520%25D1%2586%25D0%25B5%25D0%25BD%25D0%25B0"/>
    <hyperlink ref="L556" r:id="rId159"/>
    <hyperlink ref="L557" r:id="rId160"/>
    <hyperlink ref="L558" r:id="rId161"/>
    <hyperlink ref="L559" r:id="rId162"/>
    <hyperlink ref="L560" r:id="rId163"/>
    <hyperlink ref="L561" r:id="rId164"/>
    <hyperlink ref="L562" r:id="rId165"/>
    <hyperlink ref="L563" r:id="rId166"/>
    <hyperlink ref="L564" r:id="rId167"/>
    <hyperlink ref="L565" r:id="rId168"/>
    <hyperlink ref="L566" r:id="rId169"/>
    <hyperlink ref="L567" r:id="rId170"/>
    <hyperlink ref="L568" r:id="rId171"/>
    <hyperlink ref="L569" r:id="rId172"/>
    <hyperlink ref="L570" r:id="rId173"/>
    <hyperlink ref="L571" r:id="rId174"/>
    <hyperlink ref="L572" r:id="rId175"/>
    <hyperlink ref="L573" r:id="rId176"/>
    <hyperlink ref="L574" r:id="rId177"/>
    <hyperlink ref="L576" r:id="rId178"/>
    <hyperlink ref="L577" r:id="rId179"/>
    <hyperlink ref="L578" r:id="rId180"/>
    <hyperlink ref="L579" r:id="rId181"/>
    <hyperlink ref="L580" r:id="rId182"/>
    <hyperlink ref="L581" r:id="rId183"/>
    <hyperlink ref="L582" r:id="rId184"/>
    <hyperlink ref="L583" r:id="rId185"/>
    <hyperlink ref="L584" r:id="rId186"/>
    <hyperlink ref="L585" r:id="rId187"/>
    <hyperlink ref="L586" r:id="rId188"/>
    <hyperlink ref="L587" r:id="rId189"/>
    <hyperlink ref="L588" r:id="rId190"/>
    <hyperlink ref="L589" r:id="rId191"/>
    <hyperlink ref="L590" r:id="rId192"/>
    <hyperlink ref="L591" r:id="rId193"/>
    <hyperlink ref="L593" r:id="rId194"/>
    <hyperlink ref="L594" r:id="rId195"/>
    <hyperlink ref="L595" r:id="rId196"/>
    <hyperlink ref="L596" r:id="rId197"/>
    <hyperlink ref="L597" r:id="rId198"/>
    <hyperlink ref="L598" r:id="rId199"/>
    <hyperlink ref="L599" r:id="rId200"/>
    <hyperlink ref="L600" r:id="rId201"/>
    <hyperlink ref="L601" r:id="rId202"/>
    <hyperlink ref="L602" r:id="rId203"/>
    <hyperlink ref="L603" r:id="rId204"/>
    <hyperlink ref="L604" r:id="rId205"/>
    <hyperlink ref="L605" r:id="rId206"/>
    <hyperlink ref="L606" r:id="rId207"/>
    <hyperlink ref="L294" r:id="rId208"/>
    <hyperlink ref="L295" r:id="rId209"/>
    <hyperlink ref="L454" r:id="rId210"/>
    <hyperlink ref="L455" r:id="rId211"/>
    <hyperlink ref="L457" r:id="rId212"/>
    <hyperlink ref="L516" r:id="rId213"/>
    <hyperlink ref="L517" r:id="rId214"/>
    <hyperlink ref="L575" r:id="rId215"/>
    <hyperlink ref="L607" r:id="rId216"/>
    <hyperlink ref="L608" r:id="rId217"/>
    <hyperlink ref="L609" r:id="rId218"/>
    <hyperlink ref="L610" r:id="rId219"/>
    <hyperlink ref="L611" r:id="rId220"/>
    <hyperlink ref="L612" r:id="rId221"/>
    <hyperlink ref="L613" r:id="rId222"/>
    <hyperlink ref="L614" r:id="rId223"/>
    <hyperlink ref="L615" r:id="rId224"/>
    <hyperlink ref="L616" r:id="rId225"/>
    <hyperlink ref="L617" r:id="rId226"/>
    <hyperlink ref="L618" r:id="rId227"/>
    <hyperlink ref="L619" r:id="rId228"/>
    <hyperlink ref="L620" r:id="rId229"/>
    <hyperlink ref="L621" r:id="rId230"/>
    <hyperlink ref="L622" r:id="rId231"/>
    <hyperlink ref="L623" r:id="rId232"/>
    <hyperlink ref="L624" r:id="rId233"/>
    <hyperlink ref="L625" r:id="rId234"/>
    <hyperlink ref="L626" r:id="rId235"/>
    <hyperlink ref="L627" r:id="rId236"/>
    <hyperlink ref="L628" r:id="rId237"/>
    <hyperlink ref="L629" display="https://www.mir-krepega.ru/?digiSearch=true&amp;term=Болты%206Х45&amp;params=%7Csort%3DDEFAULT&amp;utm_source=yandex&amp;utm_medium=cpc&amp;utm_campaign=81729640&amp;utm_content=13257220681&amp;utm_term=Болты%206%2045%20цена.desktop.Самара&amp;block=premium.1&amp;roistat=direct1_search_1325"/>
    <hyperlink ref="L630" display="https://www.mir-krepega.ru/?digiSearch=true&amp;term=Болты%208Х180&amp;params=%7Csort%3DDEFAULT&amp;utm_source=yandex&amp;utm_medium=cpc&amp;utm_campaign=81729640&amp;utm_content=13257220706&amp;utm_term=Болты%208%20180%20цена.desktop.Самара&amp;block=premium.1&amp;roistat=direct1_search_13"/>
    <hyperlink ref="L631" r:id="rId238"/>
    <hyperlink ref="L632" r:id="rId239"/>
    <hyperlink ref="L633" r:id="rId240"/>
    <hyperlink ref="L634" r:id="rId241"/>
    <hyperlink ref="L635" r:id="rId242"/>
    <hyperlink ref="L636" r:id="rId243"/>
    <hyperlink ref="L637" r:id="rId244"/>
    <hyperlink ref="L638" r:id="rId245"/>
    <hyperlink ref="L639" r:id="rId246"/>
    <hyperlink ref="L640" r:id="rId247"/>
    <hyperlink ref="L641" r:id="rId248"/>
    <hyperlink ref="L642" r:id="rId249"/>
    <hyperlink ref="L643" r:id="rId250"/>
    <hyperlink ref="L644" r:id="rId251"/>
    <hyperlink ref="L645" r:id="rId252"/>
    <hyperlink ref="L646" r:id="rId253"/>
    <hyperlink ref="L647" r:id="rId254"/>
    <hyperlink ref="L648" r:id="rId255"/>
    <hyperlink ref="L649" r:id="rId256"/>
    <hyperlink ref="L650" r:id="rId257"/>
    <hyperlink ref="L651" r:id="rId258"/>
    <hyperlink ref="L652" r:id="rId259"/>
    <hyperlink ref="L653" r:id="rId260"/>
    <hyperlink ref="L654" r:id="rId261"/>
    <hyperlink ref="L655" r:id="rId262"/>
    <hyperlink ref="L656" r:id="rId263"/>
    <hyperlink ref="L657" r:id="rId264"/>
    <hyperlink ref="L658" r:id="rId265"/>
    <hyperlink ref="L659" r:id="rId266"/>
    <hyperlink ref="L660" r:id="rId267"/>
    <hyperlink ref="L661" r:id="rId268"/>
    <hyperlink ref="L662" r:id="rId269"/>
    <hyperlink ref="L663" r:id="rId270"/>
    <hyperlink ref="L664" r:id="rId271"/>
    <hyperlink ref="L665" r:id="rId272"/>
    <hyperlink ref="L666" r:id="rId273"/>
    <hyperlink ref="L667" r:id="rId274"/>
    <hyperlink ref="L668" r:id="rId275"/>
    <hyperlink ref="L669" r:id="rId276"/>
    <hyperlink ref="L670" r:id="rId277"/>
    <hyperlink ref="L671" r:id="rId278"/>
    <hyperlink ref="L672" r:id="rId279"/>
    <hyperlink ref="L673" r:id="rId280"/>
    <hyperlink ref="L679" r:id="rId281"/>
    <hyperlink ref="L674" r:id="rId282"/>
    <hyperlink ref="L675" r:id="rId283"/>
    <hyperlink ref="L676" r:id="rId284"/>
    <hyperlink ref="L677" r:id="rId285"/>
    <hyperlink ref="L678" r:id="rId286"/>
    <hyperlink ref="L680" r:id="rId287"/>
    <hyperlink ref="L681" r:id="rId288"/>
    <hyperlink ref="L682" r:id="rId289"/>
    <hyperlink ref="L683" r:id="rId290"/>
    <hyperlink ref="L684" r:id="rId291"/>
    <hyperlink ref="L685" r:id="rId292"/>
    <hyperlink ref="L686" r:id="rId293"/>
    <hyperlink ref="L687" r:id="rId294"/>
    <hyperlink ref="L688" r:id="rId295"/>
    <hyperlink ref="L689" r:id="rId296"/>
    <hyperlink ref="L690" r:id="rId297"/>
    <hyperlink ref="L691" r:id="rId298"/>
    <hyperlink ref="L692" r:id="rId299"/>
    <hyperlink ref="L693" r:id="rId300"/>
    <hyperlink ref="L694" r:id="rId301"/>
    <hyperlink ref="L695" r:id="rId302"/>
    <hyperlink ref="L696" r:id="rId303"/>
    <hyperlink ref="L697" r:id="rId304"/>
    <hyperlink ref="L698" r:id="rId305"/>
    <hyperlink ref="L699" r:id="rId306"/>
    <hyperlink ref="L700" r:id="rId307"/>
    <hyperlink ref="L701" r:id="rId308"/>
    <hyperlink ref="L702" r:id="rId309"/>
    <hyperlink ref="L703" r:id="rId310"/>
    <hyperlink ref="L704" r:id="rId311"/>
    <hyperlink ref="L705" r:id="rId312"/>
    <hyperlink ref="L706" r:id="rId313"/>
    <hyperlink ref="L707" r:id="rId314"/>
    <hyperlink ref="L708" r:id="rId315"/>
    <hyperlink ref="L709" r:id="rId316"/>
    <hyperlink ref="L710" r:id="rId317"/>
    <hyperlink ref="L711" r:id="rId318"/>
    <hyperlink ref="L712" r:id="rId319"/>
    <hyperlink ref="L713" r:id="rId320"/>
    <hyperlink ref="L714" r:id="rId321"/>
    <hyperlink ref="L715" r:id="rId322"/>
    <hyperlink ref="L716" r:id="rId323"/>
    <hyperlink ref="L717" r:id="rId324"/>
    <hyperlink ref="L718" r:id="rId325"/>
    <hyperlink ref="L719" r:id="rId326"/>
    <hyperlink ref="L720" r:id="rId327"/>
    <hyperlink ref="L721" r:id="rId328"/>
    <hyperlink ref="L722" r:id="rId329"/>
    <hyperlink ref="L723" r:id="rId330"/>
    <hyperlink ref="L724" r:id="rId331"/>
    <hyperlink ref="L725" r:id="rId332"/>
    <hyperlink ref="L726" display="https://promelvent.ru/katalog-produkcii/ventilyacionnoe-oborudovanie-i-kondicionirovanie/ventilyatory/ventilyatory-rossijskogo-proizvodstva/osevye/vo-12-303/osevoj-ventilyator-vo-12-303-4/?utm_source=yandex&amp;utm_medium=cpc&amp;utm_campaign=Ventilyatory_Aktualn"/>
    <hyperlink ref="L727" r:id="rId333"/>
    <hyperlink ref="L728" display="https://www.vseinstrumenti.ru/product/vetro-vlagozaschitnaya-trehslojnaya-membrana-izospan-am-35-m2-11-02-00-10-23-090-0000-1600-01-3313788/?utm_source=yandex&amp;utm_medium=cpc&amp;utm_campaign=Tovarnaya_kampaniya_Tovary_ot_1000_do_5000_rub&amp;utm_content=132824831"/>
    <hyperlink ref="L729" r:id="rId334"/>
    <hyperlink ref="L730" r:id="rId335"/>
    <hyperlink ref="L731" r:id="rId336"/>
    <hyperlink ref="L732" r:id="rId337"/>
    <hyperlink ref="L733" r:id="rId338"/>
    <hyperlink ref="L734" r:id="rId339"/>
    <hyperlink ref="L735" r:id="rId340"/>
    <hyperlink ref="L736" r:id="rId341"/>
    <hyperlink ref="L737" r:id="rId342"/>
    <hyperlink ref="L738" r:id="rId343"/>
    <hyperlink ref="L739" r:id="rId344"/>
    <hyperlink ref="L740" r:id="rId345"/>
    <hyperlink ref="L741" r:id="rId346"/>
    <hyperlink ref="L742" r:id="rId347"/>
    <hyperlink ref="L743" r:id="rId348"/>
    <hyperlink ref="L744" r:id="rId349"/>
    <hyperlink ref="L745" r:id="rId350"/>
    <hyperlink ref="L746" r:id="rId351"/>
    <hyperlink ref="L747" r:id="rId352"/>
    <hyperlink ref="L748" r:id="rId353"/>
    <hyperlink ref="L749" r:id="rId354"/>
    <hyperlink ref="L750" r:id="rId355"/>
    <hyperlink ref="L751" r:id="rId356"/>
    <hyperlink ref="L752" r:id="rId357"/>
    <hyperlink ref="L753" r:id="rId358"/>
    <hyperlink ref="L754" r:id="rId359"/>
    <hyperlink ref="L755" r:id="rId360"/>
    <hyperlink ref="L756" r:id="rId361"/>
    <hyperlink ref="L757" r:id="rId362"/>
    <hyperlink ref="L758" r:id="rId363"/>
    <hyperlink ref="L760" r:id="rId364"/>
    <hyperlink ref="L761" r:id="rId365"/>
    <hyperlink ref="L762" r:id="rId366"/>
    <hyperlink ref="L763" r:id="rId367"/>
    <hyperlink ref="L764" r:id="rId368"/>
    <hyperlink ref="L765" r:id="rId369"/>
    <hyperlink ref="L766" r:id="rId370"/>
    <hyperlink ref="L767" r:id="rId371"/>
    <hyperlink ref="L768" r:id="rId372"/>
    <hyperlink ref="L769" r:id="rId373"/>
    <hyperlink ref="L770" r:id="rId374"/>
    <hyperlink ref="L771" r:id="rId375"/>
    <hyperlink ref="L772" r:id="rId376"/>
    <hyperlink ref="L773" display="https://iskm.ru/product/gvozdi-stroitelnye-35h90?utm_referrer=https%3A%2F%2Fyandex.ru%2Fproducts%2Fsearch%3Ftext%3D%25D0%25B3%25D0%25B2%25D0%25BE%25D0%25B7%25D0%25B4%25D0%25B8%2520%25D1%2583%25D0%25BF%25D0%25B0%25D0%25BA%25D0%25BE%25D0%25B2%25D0%25BA%25D0"/>
    <hyperlink ref="L774" r:id="rId377"/>
    <hyperlink ref="L775" r:id="rId378"/>
    <hyperlink ref="L776" r:id="rId379"/>
    <hyperlink ref="L777" r:id="rId380"/>
    <hyperlink ref="L778" r:id="rId381"/>
    <hyperlink ref="L779" display="https://market.yandex.ru/product--udaliaemyi-silikonovyi-dvukhkomponentnyi-kompaund-germetik-step-m3-dlia-germetizatsii-raspredelitelnykh-korobok-0-5-kg/1881778256?cpc=jyN2QyQCIpzz8UKpGKCpSLxc300Db2rqNQWxTft7_pEGCJ4s0BWOt-45JYnR1chdbZiTytdojc6RltAj_wZaeeI"/>
    <hyperlink ref="L780" display="https://market.yandex.ru/product--germetik-anles-kauchukovyi-belyi-40-ml/1756308140?cpc=FRNfbvU-SBTqg2qM5hQYe9Y4sHsnYaG2rZ_mQqnRP8V0JrIQj5wGsFnwA4dMTzTAYEc3kbO2PoBMYXcGq9yMUoPimkcxrC9eI5gpnBDC1LPW5t0EY-WZxdkdHOJw6-xdy_rR3QBoS4qgln3TcI2zP5HD3C47HEkYAboiiTQ"/>
    <hyperlink ref="L781" r:id="rId382"/>
    <hyperlink ref="L782" display="https://topdetal.ru/catalog/avtozapchasti/detali_mashin/sistema_vypuska_gazov/glushitel_vaz_2112_avtoglushitel/?utm_referrer=https%3A%2F%2Fyandex.ru%2Fproducts%2Fsearch%3Ftext%3D%25D0%2593%25D0%25BB%25D1%2583%25D1%2588%25D0%25B8%25D1%2582%25D0%25B5%25D0%2"/>
    <hyperlink ref="L783" r:id="rId383"/>
    <hyperlink ref="L784" r:id="rId384"/>
    <hyperlink ref="L785" r:id="rId385"/>
    <hyperlink ref="L786" r:id="rId386"/>
    <hyperlink ref="L787" r:id="rId387"/>
    <hyperlink ref="L788" r:id="rId388"/>
    <hyperlink ref="L789" r:id="rId389"/>
    <hyperlink ref="L790" r:id="rId390"/>
    <hyperlink ref="L791" r:id="rId391"/>
    <hyperlink ref="L792" r:id="rId392"/>
    <hyperlink ref="L793" r:id="rId393"/>
    <hyperlink ref="L794" r:id="rId394"/>
    <hyperlink ref="L795" r:id="rId395"/>
    <hyperlink ref="L796" r:id="rId396"/>
    <hyperlink ref="L798" r:id="rId397"/>
    <hyperlink ref="L799" r:id="rId398"/>
    <hyperlink ref="L800" r:id="rId399" location="tab_parameters"/>
    <hyperlink ref="L801" r:id="rId400"/>
    <hyperlink ref="L802" r:id="rId401"/>
    <hyperlink ref="L803" r:id="rId402"/>
    <hyperlink ref="L804" r:id="rId403"/>
    <hyperlink ref="L805" r:id="rId404"/>
    <hyperlink ref="L807" r:id="rId405"/>
    <hyperlink ref="L808" r:id="rId406"/>
    <hyperlink ref="L809" r:id="rId407"/>
    <hyperlink ref="L810" r:id="rId408"/>
    <hyperlink ref="L811" r:id="rId409"/>
    <hyperlink ref="L812" r:id="rId410"/>
    <hyperlink ref="L813" r:id="rId411"/>
    <hyperlink ref="L814" r:id="rId412"/>
    <hyperlink ref="L815" r:id="rId413"/>
    <hyperlink ref="L816" r:id="rId414"/>
    <hyperlink ref="L817" r:id="rId415"/>
    <hyperlink ref="L818" r:id="rId416"/>
    <hyperlink ref="L819" r:id="rId417"/>
    <hyperlink ref="L820" r:id="rId418"/>
    <hyperlink ref="L821" r:id="rId419"/>
    <hyperlink ref="L822" r:id="rId420"/>
    <hyperlink ref="L823" r:id="rId421"/>
    <hyperlink ref="L824" r:id="rId422"/>
    <hyperlink ref="L825" r:id="rId423"/>
    <hyperlink ref="L826" r:id="rId424"/>
    <hyperlink ref="L827" display="https://market.yandex.ru/product--zashchitnyi-kozhukh-125mm-dlia-ushm-pos-d-42-mm/1774981550?cpc=I_HCY1iRvH5Uu8G9LDCEYnuIo_5Vxv4h4ze0YTpUxRSqMBqyT9HJJux99Mkv71CcR-p0MlkrJwOWdUyWkNF7Ck3PjbGH1EM8QgWqvMIV0GpEkHIOohpjKU2FrXdd9wjdQ1jwJb65oKGb7MyEBR6YzjL0NICWJU"/>
    <hyperlink ref="L875" display="https://market.yandex.ru/product--zashchitnyi-kozhukh-125mm-dlia-ushm-pos-d-42-mm/1774981550?cpc=I_HCY1iRvH5Uu8G9LDCEYnuIo_5Vxv4h4ze0YTpUxRSqMBqyT9HJJux99Mkv71CcR-p0MlkrJwOWdUyWkNF7Ck3PjbGH1EM8QgWqvMIV0GpEkHIOohpjKU2FrXdd9wjdQ1jwJb65oKGb7MyEBR6YzjL0NICWJU"/>
    <hyperlink ref="L828" r:id="rId425"/>
    <hyperlink ref="L829" r:id="rId426"/>
    <hyperlink ref="L830" display="https://market.yandex.ru/product--reversivnaia-pnevmodrel-rossvik-at-4041-klsg-at-4-sg/102081697819?cpc=XMRNogYcq42KewlA9mgeWEBBwtkYD1EE5lk9HmCr8qwWeP7BkjTCQBv3mDqu-LPAfd4fawQgDduDDS9gACY0Ts8Nkk49NYrk_LKxrFweAObLf8HoCj4RkoTh7XluJWIdRulrwO1HpipOD0B59YdSAYC"/>
    <hyperlink ref="L831" r:id="rId427"/>
    <hyperlink ref="L832" r:id="rId428"/>
    <hyperlink ref="L833" r:id="rId429"/>
    <hyperlink ref="L834" r:id="rId430"/>
    <hyperlink ref="L835" r:id="rId431"/>
    <hyperlink ref="L836" r:id="rId432"/>
    <hyperlink ref="L837" r:id="rId433"/>
    <hyperlink ref="L838" r:id="rId434"/>
    <hyperlink ref="L839" r:id="rId435"/>
    <hyperlink ref="L840" r:id="rId436"/>
    <hyperlink ref="L841" r:id="rId437"/>
    <hyperlink ref="L842" display="https://этх.рф/magazin/product/kabel-kanal-magistralnyj-60h40-ecoline-18m-iek?utm_referrer=https%3A%2F%2Fyandex.ru%2Fproducts%2Fsearch%3Ftext%3D%25D0%259A%25D0%25B0%25D0%25B1%25D0%25B5%25D0%25BB%25D1%258C%2520%25D0%25BA%25D0%25B0%25D0%25BD%25D0%25B0%25D0%"/>
    <hyperlink ref="L843" r:id="rId438"/>
    <hyperlink ref="L844" r:id="rId439"/>
    <hyperlink ref="L845" r:id="rId440"/>
    <hyperlink ref="L846" r:id="rId441"/>
    <hyperlink ref="L847" r:id="rId442"/>
    <hyperlink ref="L848" r:id="rId443"/>
    <hyperlink ref="L849" r:id="rId444"/>
    <hyperlink ref="L850" r:id="rId445"/>
    <hyperlink ref="L851" r:id="rId446"/>
    <hyperlink ref="L852" r:id="rId447"/>
    <hyperlink ref="L853" r:id="rId448"/>
    <hyperlink ref="L854" r:id="rId449"/>
    <hyperlink ref="L855" display="https://civilizationzti.ru/product/klapan-obratnyj-dvuhstvorchatyj-dendor-010s-du100-ru16-mezhflancevyj-chugunnyj/?utm_referrer=https%3A%2F%2Fyandex.ru%2Fproducts%2Fsearch%3Ftext%3D%25D0%259A%25D0%25BB%25D0%25B0%25D0%25BF%25D0%25B0%25D0%25BD%2520DENDER%25"/>
    <hyperlink ref="L856" r:id="rId450"/>
    <hyperlink ref="L857" r:id="rId451"/>
    <hyperlink ref="L858" r:id="rId452"/>
    <hyperlink ref="L859" r:id="rId453"/>
    <hyperlink ref="L860" r:id="rId454"/>
    <hyperlink ref="L861" r:id="rId455"/>
    <hyperlink ref="L862" r:id="rId456"/>
    <hyperlink ref="L863" r:id="rId457"/>
    <hyperlink ref="L864" r:id="rId458"/>
    <hyperlink ref="L865" r:id="rId459"/>
    <hyperlink ref="L866" r:id="rId460"/>
    <hyperlink ref="L867" r:id="rId461"/>
    <hyperlink ref="L868" r:id="rId462"/>
    <hyperlink ref="L869" r:id="rId463"/>
    <hyperlink ref="L870" r:id="rId464"/>
    <hyperlink ref="L871" r:id="rId465"/>
    <hyperlink ref="L872" r:id="rId466"/>
    <hyperlink ref="L873" r:id="rId467"/>
    <hyperlink ref="L874" r:id="rId468"/>
    <hyperlink ref="L876" r:id="rId469"/>
    <hyperlink ref="L877" r:id="rId470"/>
    <hyperlink ref="L878" r:id="rId471"/>
    <hyperlink ref="L879" r:id="rId472"/>
    <hyperlink ref="L880" r:id="rId473"/>
    <hyperlink ref="L881" r:id="rId474"/>
    <hyperlink ref="L882" r:id="rId475"/>
    <hyperlink ref="L883" r:id="rId476"/>
    <hyperlink ref="L884" r:id="rId477"/>
    <hyperlink ref="L885" r:id="rId478"/>
    <hyperlink ref="L887" r:id="rId479"/>
    <hyperlink ref="L888" r:id="rId480"/>
    <hyperlink ref="L889" r:id="rId481"/>
    <hyperlink ref="L890" r:id="rId482"/>
    <hyperlink ref="L891" r:id="rId483"/>
    <hyperlink ref="L892" r:id="rId484"/>
    <hyperlink ref="L893" r:id="rId485"/>
    <hyperlink ref="L894" r:id="rId486"/>
    <hyperlink ref="L895" r:id="rId487"/>
    <hyperlink ref="L896" r:id="rId488"/>
    <hyperlink ref="L897" r:id="rId489"/>
    <hyperlink ref="L898" r:id="rId490"/>
    <hyperlink ref="L899" r:id="rId491"/>
    <hyperlink ref="L900" r:id="rId492"/>
    <hyperlink ref="L901" r:id="rId493"/>
    <hyperlink ref="L902" r:id="rId494"/>
    <hyperlink ref="L903" r:id="rId495"/>
    <hyperlink ref="L904" r:id="rId496"/>
    <hyperlink ref="L905" r:id="rId497"/>
    <hyperlink ref="L906" r:id="rId498"/>
    <hyperlink ref="L907" r:id="rId499"/>
    <hyperlink ref="L908" r:id="rId500"/>
    <hyperlink ref="L909" r:id="rId501"/>
    <hyperlink ref="L910" r:id="rId502"/>
    <hyperlink ref="L911" r:id="rId503"/>
    <hyperlink ref="L912" r:id="rId504"/>
    <hyperlink ref="L913" r:id="rId505"/>
    <hyperlink ref="L914" r:id="rId506"/>
    <hyperlink ref="L915" r:id="rId507"/>
    <hyperlink ref="L916" r:id="rId508"/>
    <hyperlink ref="L917" r:id="rId509"/>
    <hyperlink ref="L918" r:id="rId510"/>
    <hyperlink ref="L919" r:id="rId511"/>
    <hyperlink ref="L920" r:id="rId512"/>
    <hyperlink ref="L921" r:id="rId513"/>
    <hyperlink ref="L922" r:id="rId514"/>
    <hyperlink ref="L923" r:id="rId515"/>
    <hyperlink ref="L924" r:id="rId516"/>
    <hyperlink ref="L925" r:id="rId517"/>
    <hyperlink ref="L926" r:id="rId518"/>
    <hyperlink ref="L927" r:id="rId519"/>
    <hyperlink ref="L928" r:id="rId520"/>
    <hyperlink ref="L929" r:id="rId521"/>
    <hyperlink ref="L930" r:id="rId522"/>
    <hyperlink ref="L931" r:id="rId523"/>
    <hyperlink ref="L932" r:id="rId524"/>
    <hyperlink ref="L933" r:id="rId525"/>
    <hyperlink ref="L934" r:id="rId526"/>
    <hyperlink ref="L935" r:id="rId527"/>
    <hyperlink ref="L936" r:id="rId528"/>
    <hyperlink ref="L937" r:id="rId529"/>
    <hyperlink ref="L938" r:id="rId530"/>
    <hyperlink ref="L939" r:id="rId531"/>
    <hyperlink ref="L940" r:id="rId532"/>
    <hyperlink ref="L941" r:id="rId533"/>
    <hyperlink ref="L942" r:id="rId534"/>
    <hyperlink ref="L943" r:id="rId535"/>
    <hyperlink ref="L946" r:id="rId536"/>
    <hyperlink ref="L952" r:id="rId537"/>
    <hyperlink ref="L947" r:id="rId538"/>
    <hyperlink ref="L948" r:id="rId539"/>
    <hyperlink ref="L949" r:id="rId540"/>
    <hyperlink ref="L950" r:id="rId541"/>
    <hyperlink ref="L951" r:id="rId542"/>
    <hyperlink ref="L944" r:id="rId543"/>
    <hyperlink ref="L945" r:id="rId544"/>
    <hyperlink ref="L953" r:id="rId545"/>
    <hyperlink ref="L954" r:id="rId546"/>
    <hyperlink ref="L955" r:id="rId547"/>
    <hyperlink ref="L956" r:id="rId548"/>
    <hyperlink ref="L957" r:id="rId549"/>
    <hyperlink ref="L958" r:id="rId550"/>
    <hyperlink ref="L959" r:id="rId551"/>
    <hyperlink ref="L960" r:id="rId552"/>
    <hyperlink ref="L961" r:id="rId553"/>
    <hyperlink ref="L962" r:id="rId554"/>
    <hyperlink ref="L963" r:id="rId555"/>
    <hyperlink ref="L964" r:id="rId556"/>
    <hyperlink ref="L965" r:id="rId557"/>
    <hyperlink ref="L966" r:id="rId558"/>
    <hyperlink ref="L977" r:id="rId559"/>
    <hyperlink ref="L967" r:id="rId560"/>
    <hyperlink ref="L968" r:id="rId561"/>
    <hyperlink ref="L969" r:id="rId562"/>
    <hyperlink ref="L970" r:id="rId563"/>
    <hyperlink ref="L971" r:id="rId564"/>
    <hyperlink ref="L973" r:id="rId565"/>
    <hyperlink ref="L972" r:id="rId566"/>
    <hyperlink ref="L974" r:id="rId567"/>
    <hyperlink ref="L975" r:id="rId568"/>
    <hyperlink ref="L976" r:id="rId569"/>
    <hyperlink ref="L978" r:id="rId570"/>
    <hyperlink ref="L979" r:id="rId571"/>
    <hyperlink ref="L980" r:id="rId572"/>
    <hyperlink ref="L981" r:id="rId573"/>
    <hyperlink ref="L982" r:id="rId574"/>
    <hyperlink ref="L983" r:id="rId575"/>
    <hyperlink ref="L984" r:id="rId576"/>
    <hyperlink ref="L985" r:id="rId577"/>
    <hyperlink ref="L986" r:id="rId578"/>
    <hyperlink ref="L987" r:id="rId579"/>
    <hyperlink ref="L988" r:id="rId580"/>
    <hyperlink ref="L989" r:id="rId581"/>
    <hyperlink ref="L990" r:id="rId582"/>
    <hyperlink ref="L991" r:id="rId583"/>
    <hyperlink ref="L992" r:id="rId584"/>
    <hyperlink ref="L993" r:id="rId585"/>
    <hyperlink ref="L1086" r:id="rId586"/>
    <hyperlink ref="L994" r:id="rId587"/>
    <hyperlink ref="L995" r:id="rId588"/>
    <hyperlink ref="L996" r:id="rId589"/>
    <hyperlink ref="L997" r:id="rId590"/>
    <hyperlink ref="L998" r:id="rId591"/>
    <hyperlink ref="L999" r:id="rId592"/>
    <hyperlink ref="L1000" r:id="rId593"/>
    <hyperlink ref="L1001" r:id="rId594"/>
    <hyperlink ref="L1002" r:id="rId595"/>
    <hyperlink ref="L1003" r:id="rId596"/>
    <hyperlink ref="L1004" r:id="rId597"/>
    <hyperlink ref="L1005" r:id="rId598"/>
    <hyperlink ref="L1006" r:id="rId599"/>
    <hyperlink ref="L1007" r:id="rId600"/>
    <hyperlink ref="L1008" r:id="rId601"/>
    <hyperlink ref="L1009" r:id="rId602"/>
    <hyperlink ref="L1010" r:id="rId603"/>
    <hyperlink ref="L1011" r:id="rId604"/>
    <hyperlink ref="L1012" r:id="rId605"/>
    <hyperlink ref="L1013" r:id="rId606"/>
    <hyperlink ref="L1016" r:id="rId607"/>
    <hyperlink ref="L1017" r:id="rId608"/>
    <hyperlink ref="L1014" r:id="rId609"/>
    <hyperlink ref="L1015" r:id="rId610"/>
    <hyperlink ref="L1018" display="https://fwater.ru/catalog/fitingi_dlya_trub/fitingi_dlya_pnd_trub/itap_italiya_6/mufta_nr_32kh1_dlya_pnd_trub_itap_/?utm_referrer=https%3A%2F%2Fyandex.ru%2Fproducts%2Fsearch%3Ftext%3D%25D0%25BC%25D1%2583%25D1%2584%25D1%2582%25D0%25B0%2520V%252FS%252032%25"/>
    <hyperlink ref="L1019" display="https://fwater.ru/catalog/fitingi_dlya_trub/fitingi_dlya_pnd_trub/itap_italiya_6/mufta_nr_32kh1_dlya_pnd_trub_itap_/?utm_referrer=https%3A%2F%2Fyandex.ru%2Fproducts%2Fsearch%3Ftext%3D%25D0%25BC%25D1%2583%25D1%2584%25D1%2582%25D0%25B0%2520V%252FS%252032%25"/>
    <hyperlink ref="L1020" r:id="rId611"/>
    <hyperlink ref="L1021" r:id="rId612"/>
    <hyperlink ref="L1022" r:id="rId613"/>
    <hyperlink ref="L1023" r:id="rId614"/>
    <hyperlink ref="L1024" r:id="rId615"/>
    <hyperlink ref="L1033" r:id="rId616"/>
    <hyperlink ref="L1025:L1032" r:id="rId617" display="https://market.yandex.ru"/>
    <hyperlink ref="L1034" r:id="rId618"/>
    <hyperlink ref="L1035" r:id="rId619"/>
    <hyperlink ref="L1036" r:id="rId620"/>
    <hyperlink ref="L1037" r:id="rId621"/>
    <hyperlink ref="L1039" r:id="rId622"/>
    <hyperlink ref="L1038" r:id="rId623"/>
    <hyperlink ref="L1040" r:id="rId624"/>
    <hyperlink ref="L1041" r:id="rId625"/>
    <hyperlink ref="L1042" r:id="rId626"/>
    <hyperlink ref="L1043" r:id="rId627"/>
    <hyperlink ref="L1044" r:id="rId628"/>
    <hyperlink ref="L1045" r:id="rId629"/>
    <hyperlink ref="L1046" r:id="rId630"/>
    <hyperlink ref="L1048" r:id="rId631"/>
    <hyperlink ref="L1049" r:id="rId632"/>
    <hyperlink ref="L1050" r:id="rId633"/>
    <hyperlink ref="L1051" r:id="rId634"/>
    <hyperlink ref="L1052" r:id="rId635"/>
    <hyperlink ref="L1053" r:id="rId636"/>
    <hyperlink ref="L1054" r:id="rId637"/>
    <hyperlink ref="L1055" r:id="rId638"/>
    <hyperlink ref="L1056" r:id="rId639"/>
    <hyperlink ref="L1057" r:id="rId640"/>
    <hyperlink ref="L1058" r:id="rId641"/>
    <hyperlink ref="L1059" r:id="rId642"/>
    <hyperlink ref="L1060" r:id="rId643"/>
    <hyperlink ref="L1061" r:id="rId644"/>
    <hyperlink ref="L1062" r:id="rId645"/>
    <hyperlink ref="L1063" r:id="rId646"/>
    <hyperlink ref="L1064" r:id="rId647"/>
    <hyperlink ref="L1065" r:id="rId648"/>
    <hyperlink ref="L1066" r:id="rId649"/>
    <hyperlink ref="L1067" r:id="rId650"/>
    <hyperlink ref="L1069" r:id="rId651"/>
    <hyperlink ref="L1070" r:id="rId652"/>
    <hyperlink ref="L1071" r:id="rId653"/>
    <hyperlink ref="L1072" r:id="rId654"/>
    <hyperlink ref="L1073" r:id="rId655"/>
    <hyperlink ref="L1074" r:id="rId656"/>
    <hyperlink ref="L1075" r:id="rId657"/>
    <hyperlink ref="L1076" r:id="rId658"/>
    <hyperlink ref="L1077" r:id="rId659"/>
    <hyperlink ref="L1078" r:id="rId660"/>
    <hyperlink ref="L1079" r:id="rId661"/>
    <hyperlink ref="L1080" r:id="rId662"/>
    <hyperlink ref="L1081" r:id="rId663"/>
    <hyperlink ref="L1082" r:id="rId664"/>
    <hyperlink ref="L1083" r:id="rId665"/>
    <hyperlink ref="L1084" r:id="rId666"/>
    <hyperlink ref="L1085" r:id="rId667"/>
    <hyperlink ref="L1087" r:id="rId668"/>
    <hyperlink ref="L1088" r:id="rId669"/>
    <hyperlink ref="L1089" r:id="rId670"/>
    <hyperlink ref="L1090" r:id="rId671"/>
    <hyperlink ref="L1091" r:id="rId672"/>
    <hyperlink ref="L1092" r:id="rId673"/>
    <hyperlink ref="L1093" r:id="rId674"/>
    <hyperlink ref="L1094" r:id="rId675"/>
    <hyperlink ref="L1095" r:id="rId676"/>
    <hyperlink ref="L1096" r:id="rId677"/>
    <hyperlink ref="L1097" r:id="rId678"/>
    <hyperlink ref="L1098" r:id="rId679"/>
    <hyperlink ref="L1099" r:id="rId680"/>
    <hyperlink ref="L1100" r:id="rId681"/>
    <hyperlink ref="L1101" r:id="rId682"/>
    <hyperlink ref="L1102" r:id="rId683"/>
    <hyperlink ref="L1103" r:id="rId684"/>
    <hyperlink ref="L1104" r:id="rId685"/>
    <hyperlink ref="L1105" r:id="rId686"/>
    <hyperlink ref="L1106" r:id="rId687"/>
    <hyperlink ref="L1107" r:id="rId688"/>
    <hyperlink ref="L1108" r:id="rId689"/>
    <hyperlink ref="L1109" r:id="rId690"/>
    <hyperlink ref="L1110" r:id="rId691"/>
    <hyperlink ref="L1111" r:id="rId692"/>
    <hyperlink ref="L1112" r:id="rId693"/>
    <hyperlink ref="L1113" r:id="rId694"/>
    <hyperlink ref="L1114" r:id="rId695"/>
    <hyperlink ref="L1115" r:id="rId696"/>
    <hyperlink ref="L1116" r:id="rId697"/>
    <hyperlink ref="L1117" r:id="rId698"/>
    <hyperlink ref="L1118" r:id="rId699"/>
    <hyperlink ref="L1119" r:id="rId700"/>
    <hyperlink ref="L1120" r:id="rId701"/>
    <hyperlink ref="L1121" r:id="rId702"/>
    <hyperlink ref="L1122" r:id="rId703"/>
    <hyperlink ref="L1123" r:id="rId704"/>
    <hyperlink ref="L1124" r:id="rId705"/>
    <hyperlink ref="L1125" r:id="rId706"/>
    <hyperlink ref="L1126" r:id="rId707"/>
    <hyperlink ref="L1127" r:id="rId708"/>
    <hyperlink ref="L1128" r:id="rId709"/>
    <hyperlink ref="L1129" r:id="rId710"/>
    <hyperlink ref="L1130" r:id="rId711"/>
    <hyperlink ref="L1131" r:id="rId712"/>
    <hyperlink ref="L1132" r:id="rId713"/>
    <hyperlink ref="L1133" display="https://sanray73.ru/perehodnik-dlya-radiatorov-s-vnutrennej-rezboj-1-2x3-4.html?utm_referrer=https%3A%2F%2Fyandex.ru%2Fproducts%2Fsearch%3Ftext%3D%25D0%259F%25D0%25B5%25D1%2580%25D0%25B5%25D1%2585%25D0%25BE%25D0%25B4%25D0%25BD%25D0%25B8%25D0%25BA%25201%25"/>
    <hyperlink ref="L1162" display="https://sanray73.ru/perehodnik-dlya-radiatorov-s-vnutrennej-rezboj-1-2x3-4.html?utm_referrer=https%3A%2F%2Fyandex.ru%2Fproducts%2Fsearch%3Ftext%3D%25D0%259F%25D0%25B5%25D1%2580%25D0%25B5%25D1%2585%25D0%25BE%25D0%25B4%25D0%25BD%25D0%25B8%25D0%25BA%25201%25"/>
    <hyperlink ref="L1135" display="https://fwater.ru/catalog/fitingi_dlya_trub/fitingi_rezbovye_i_shtutsery/stout_23/perekhodnik_vn_1_2kh1_4_latun_stout/?utm_referrer=https%3A%2F%2Fyandex.ru%2Fproducts%2Fsearch%3Ftext%3D%25D0%259F%25D0%25B5%25D1%2580%25D0%25B5%25D1%2585%25D0%25BE%25D0%25B4"/>
    <hyperlink ref="L1136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7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8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67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9" r:id="rId714"/>
    <hyperlink ref="L1148" r:id="rId715"/>
    <hyperlink ref="L1140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41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42" r:id="rId716"/>
    <hyperlink ref="L1143" r:id="rId717"/>
    <hyperlink ref="L1147" display="https://terra-tools.ru/products/perekhodnik_1_4_m_rapid_shtutser_zubr_professional_64915_1_4/?utm_referrer=https%3A%2F%2Fyandex.ru%2Fproducts%2Fsearch%3Ftext%3D%25D0%259F%25D0%25B5%25D1%2580%25D0%25B5%25D1%2585%25D0%25BE%25D0%25B4%25D0%25BD%25D0%25B8%25D0"/>
    <hyperlink ref="L1149" r:id="rId718"/>
    <hyperlink ref="L1150" r:id="rId719"/>
    <hyperlink ref="L1151" r:id="rId720"/>
    <hyperlink ref="L1152" display="https://www.virage24.ru/shop/povorot-90-gr-kmp-60-40-tdm/?utm_referrer=https%3A%2F%2Fyandex.ru%2Fproducts%2Fsearch%3Ftext%3D%25D0%259F%25D0%25BE%25D0%25B2%25D0%25BE%25D1%2580%25D0%25BE%25D1%2582%2520%25D0%259A%25D0%25BC%25D0%259F%252060%25D1%258540%2520%2"/>
    <hyperlink ref="L1154" r:id="rId721"/>
    <hyperlink ref="L1155" r:id="rId722"/>
    <hyperlink ref="L1156" r:id="rId723"/>
    <hyperlink ref="L1157" display="https://www.ozon.ru/product/salfetki-dlya-uborki-belyy-15-sht-655683197/?asb=CdQNfe8Xy3WG7s46RHKUOzufN%252FdOmwE%252FMXnWS9T62hE%253D&amp;asb2=8WUr-Sacr-0uCDbFbHFUubVKUKKIBAJ5v1xf4cusoP7dcOcAioBXRLSswhGlFf7_&amp;avtc=1&amp;avte=2&amp;avts=1690966777&amp;keywords=бумажные+пол"/>
    <hyperlink ref="L1158" r:id="rId724"/>
    <hyperlink ref="L1159" r:id="rId725"/>
    <hyperlink ref="L1160" r:id="rId726"/>
    <hyperlink ref="L1161" r:id="rId727"/>
    <hyperlink ref="L1163" r:id="rId728"/>
    <hyperlink ref="L1166" r:id="rId729"/>
    <hyperlink ref="L1164" display="https://www.ozon.ru/product/futorka-perehodnik-latunnaya-nikelirovannaya-1-2-h-3-8-n-v-mpf-608893602/?asb=AgIcbEmnqbASAXQ5GGTgWxHEV2nvS8KSHt3vJBeKL4Y%253D&amp;asb2=jcti1Z8wSTPpbDj6QjR55KJi3UfV2Rk6mRwVCSoLqNRlzUnAbqLRP7-ZCv9cFtq0&amp;avtc=1&amp;avte=2&amp;avts=1690967332&amp;"/>
    <hyperlink ref="L1168" r:id="rId730"/>
    <hyperlink ref="L1169" r:id="rId731"/>
    <hyperlink ref="L1170" r:id="rId732"/>
    <hyperlink ref="L1171" r:id="rId733"/>
    <hyperlink ref="L1172" r:id="rId734"/>
    <hyperlink ref="L1173" r:id="rId735"/>
    <hyperlink ref="L1174" r:id="rId736"/>
    <hyperlink ref="L1175" r:id="rId737"/>
    <hyperlink ref="L1176" r:id="rId738"/>
    <hyperlink ref="L1177" r:id="rId739"/>
    <hyperlink ref="L1178" r:id="rId740"/>
    <hyperlink ref="L1179" r:id="rId741"/>
    <hyperlink ref="L1180" r:id="rId742"/>
    <hyperlink ref="L1181" r:id="rId743"/>
    <hyperlink ref="L1182" r:id="rId744"/>
    <hyperlink ref="L1183" r:id="rId745"/>
    <hyperlink ref="L1184" r:id="rId746"/>
    <hyperlink ref="L1185" r:id="rId747"/>
    <hyperlink ref="L1186" r:id="rId748"/>
    <hyperlink ref="L1187" r:id="rId749"/>
    <hyperlink ref="L1188" r:id="rId750"/>
    <hyperlink ref="L1189" r:id="rId751"/>
    <hyperlink ref="L1190" r:id="rId752"/>
    <hyperlink ref="L1191" r:id="rId753"/>
    <hyperlink ref="L1192" r:id="rId754"/>
    <hyperlink ref="L1193" r:id="rId755"/>
    <hyperlink ref="L1194" r:id="rId756"/>
    <hyperlink ref="L1203" r:id="rId757"/>
    <hyperlink ref="L1204" r:id="rId758"/>
    <hyperlink ref="L1205" r:id="rId759"/>
    <hyperlink ref="L1206" r:id="rId760"/>
    <hyperlink ref="L1217" r:id="rId761"/>
    <hyperlink ref="L1207" r:id="rId762"/>
    <hyperlink ref="L1208" r:id="rId763"/>
    <hyperlink ref="L1209" r:id="rId764"/>
    <hyperlink ref="L1210" r:id="rId765"/>
    <hyperlink ref="L1211" r:id="rId766"/>
    <hyperlink ref="L1212" r:id="rId767"/>
    <hyperlink ref="L1213" r:id="rId768"/>
    <hyperlink ref="L1214" r:id="rId769"/>
    <hyperlink ref="L1215" r:id="rId770"/>
    <hyperlink ref="L1216" r:id="rId771"/>
    <hyperlink ref="L1218" r:id="rId772"/>
    <hyperlink ref="L1226" r:id="rId773"/>
    <hyperlink ref="L1219" r:id="rId774"/>
    <hyperlink ref="L1220" r:id="rId775"/>
    <hyperlink ref="L1221" r:id="rId776"/>
    <hyperlink ref="L1222" r:id="rId777"/>
    <hyperlink ref="L1223" r:id="rId778"/>
    <hyperlink ref="L1224" r:id="rId779"/>
    <hyperlink ref="L1225" r:id="rId780"/>
    <hyperlink ref="L1227" r:id="rId781"/>
    <hyperlink ref="L1228" r:id="rId782"/>
    <hyperlink ref="L1229" r:id="rId783"/>
    <hyperlink ref="L1230" r:id="rId784"/>
    <hyperlink ref="L1231" r:id="rId785"/>
    <hyperlink ref="L1232" r:id="rId786"/>
    <hyperlink ref="L1233" r:id="rId787"/>
    <hyperlink ref="L1234" r:id="rId788"/>
    <hyperlink ref="L1235" r:id="rId789"/>
    <hyperlink ref="L1323" r:id="rId790"/>
    <hyperlink ref="L1236" r:id="rId791"/>
    <hyperlink ref="L1237" r:id="rId792"/>
    <hyperlink ref="L1238" r:id="rId793"/>
    <hyperlink ref="L1239" r:id="rId794"/>
    <hyperlink ref="L1240" r:id="rId795"/>
    <hyperlink ref="L1241" r:id="rId796"/>
    <hyperlink ref="L1242" r:id="rId797"/>
    <hyperlink ref="L1243" r:id="rId798"/>
    <hyperlink ref="L1244" r:id="rId799"/>
    <hyperlink ref="L1245" r:id="rId800"/>
    <hyperlink ref="L1246" r:id="rId801"/>
    <hyperlink ref="L1247" r:id="rId802"/>
    <hyperlink ref="L1248" r:id="rId803"/>
    <hyperlink ref="L1249" r:id="rId804"/>
    <hyperlink ref="L1250" r:id="rId805"/>
    <hyperlink ref="L1251" r:id="rId806"/>
    <hyperlink ref="L1252" r:id="rId807"/>
    <hyperlink ref="L1258" r:id="rId808"/>
    <hyperlink ref="L1253" r:id="rId809"/>
    <hyperlink ref="L1254" r:id="rId810"/>
    <hyperlink ref="L1255" r:id="rId811"/>
    <hyperlink ref="L1256" r:id="rId812"/>
    <hyperlink ref="L1257" r:id="rId813"/>
    <hyperlink ref="L1259" r:id="rId814"/>
    <hyperlink ref="L1270" r:id="rId815"/>
    <hyperlink ref="L1260" r:id="rId816"/>
    <hyperlink ref="L1261" r:id="rId817"/>
    <hyperlink ref="L1262" r:id="rId818"/>
    <hyperlink ref="L1263" r:id="rId819"/>
    <hyperlink ref="L1264" r:id="rId820"/>
    <hyperlink ref="L1265" r:id="rId821"/>
    <hyperlink ref="L1266" r:id="rId822"/>
    <hyperlink ref="L1267" r:id="rId823"/>
    <hyperlink ref="L1268" r:id="rId824"/>
    <hyperlink ref="L1269" r:id="rId825"/>
    <hyperlink ref="L1271" r:id="rId826"/>
    <hyperlink ref="L1275" r:id="rId827"/>
    <hyperlink ref="L1272" r:id="rId828"/>
    <hyperlink ref="L1273" r:id="rId829"/>
    <hyperlink ref="L1274" r:id="rId830"/>
    <hyperlink ref="L1276" r:id="rId831"/>
    <hyperlink ref="L1277" r:id="rId832"/>
    <hyperlink ref="L1278" r:id="rId833"/>
    <hyperlink ref="L1279" r:id="rId834"/>
    <hyperlink ref="L1280" r:id="rId835"/>
    <hyperlink ref="L1281" r:id="rId836"/>
    <hyperlink ref="L1282" r:id="rId837"/>
    <hyperlink ref="L1283" r:id="rId838"/>
    <hyperlink ref="L1284" r:id="rId839"/>
    <hyperlink ref="L1285" r:id="rId840"/>
    <hyperlink ref="L1286" r:id="rId841"/>
    <hyperlink ref="L1287" r:id="rId842"/>
    <hyperlink ref="L1288" r:id="rId843"/>
    <hyperlink ref="L1289" r:id="rId844"/>
    <hyperlink ref="L1290" r:id="rId845"/>
    <hyperlink ref="L1291" r:id="rId846"/>
    <hyperlink ref="L1292" r:id="rId847"/>
    <hyperlink ref="L1293" r:id="rId848"/>
    <hyperlink ref="L1297" r:id="rId849"/>
    <hyperlink ref="L1309" r:id="rId850"/>
    <hyperlink ref="L1310" r:id="rId851"/>
    <hyperlink ref="L1311" r:id="rId852"/>
    <hyperlink ref="L1294" r:id="rId853"/>
    <hyperlink ref="L1295" r:id="rId854"/>
    <hyperlink ref="L1296" r:id="rId855"/>
    <hyperlink ref="L1298" r:id="rId856"/>
    <hyperlink ref="L1299" r:id="rId857"/>
    <hyperlink ref="L1300" r:id="rId858"/>
    <hyperlink ref="L1302" r:id="rId859"/>
    <hyperlink ref="L1301" r:id="rId860"/>
    <hyperlink ref="L1304" r:id="rId861"/>
    <hyperlink ref="L1305" r:id="rId862"/>
    <hyperlink ref="L1306" r:id="rId863"/>
    <hyperlink ref="L1307" r:id="rId864"/>
    <hyperlink ref="L1308" r:id="rId865"/>
    <hyperlink ref="L1312" r:id="rId866"/>
    <hyperlink ref="L1313" r:id="rId867"/>
    <hyperlink ref="L1314" r:id="rId868"/>
    <hyperlink ref="L1316" r:id="rId869"/>
    <hyperlink ref="L1319" r:id="rId870"/>
    <hyperlink ref="L1317" r:id="rId871"/>
    <hyperlink ref="L1318" r:id="rId872"/>
    <hyperlink ref="L1320" r:id="rId873"/>
    <hyperlink ref="L1321" r:id="rId874"/>
    <hyperlink ref="L1322" r:id="rId875"/>
    <hyperlink ref="L1324" r:id="rId876"/>
    <hyperlink ref="L1325" r:id="rId877"/>
    <hyperlink ref="L1326" r:id="rId878"/>
    <hyperlink ref="L1327" r:id="rId879"/>
    <hyperlink ref="L1328" r:id="rId880"/>
    <hyperlink ref="L1329" r:id="rId881"/>
    <hyperlink ref="L1334" r:id="rId882"/>
    <hyperlink ref="L1330" r:id="rId883"/>
    <hyperlink ref="L1331" r:id="rId884"/>
    <hyperlink ref="L1332" r:id="rId885"/>
    <hyperlink ref="L1333" r:id="rId886"/>
    <hyperlink ref="L1335" r:id="rId887"/>
    <hyperlink ref="L1336" r:id="rId888"/>
    <hyperlink ref="L1337" r:id="rId889"/>
    <hyperlink ref="L1338" r:id="rId890"/>
    <hyperlink ref="L1339" r:id="rId891"/>
    <hyperlink ref="L1340" r:id="rId892"/>
    <hyperlink ref="L1341" r:id="rId893"/>
    <hyperlink ref="L1342" r:id="rId894"/>
    <hyperlink ref="L1343" r:id="rId895"/>
    <hyperlink ref="L1344" r:id="rId896"/>
    <hyperlink ref="L1345" r:id="rId897"/>
    <hyperlink ref="L1346" r:id="rId898"/>
    <hyperlink ref="L1347" r:id="rId899"/>
    <hyperlink ref="L1348" r:id="rId900"/>
    <hyperlink ref="L1349" r:id="rId901"/>
    <hyperlink ref="L1350" r:id="rId902"/>
    <hyperlink ref="L1351" r:id="rId903"/>
    <hyperlink ref="L1352" r:id="rId904"/>
    <hyperlink ref="L1356" r:id="rId905"/>
    <hyperlink ref="L1360" r:id="rId906"/>
    <hyperlink ref="L1367" r:id="rId907"/>
    <hyperlink ref="L1368" r:id="rId908"/>
    <hyperlink ref="L1353" r:id="rId909"/>
    <hyperlink ref="L1354" r:id="rId910"/>
    <hyperlink ref="L1355" r:id="rId911"/>
    <hyperlink ref="L1357" r:id="rId912"/>
    <hyperlink ref="L1358" r:id="rId913"/>
    <hyperlink ref="L1359" r:id="rId914"/>
    <hyperlink ref="L1361" r:id="rId915"/>
    <hyperlink ref="L1362" r:id="rId916"/>
    <hyperlink ref="L1363" r:id="rId917"/>
    <hyperlink ref="L1364" r:id="rId918"/>
    <hyperlink ref="L1365" r:id="rId919"/>
    <hyperlink ref="L1366" r:id="rId920"/>
    <hyperlink ref="L1369" r:id="rId921"/>
    <hyperlink ref="L1370" r:id="rId922"/>
    <hyperlink ref="L1371" r:id="rId923"/>
    <hyperlink ref="L1372" r:id="rId924"/>
    <hyperlink ref="L1373" r:id="rId925"/>
    <hyperlink ref="L1374" r:id="rId926"/>
    <hyperlink ref="L1375" r:id="rId927"/>
    <hyperlink ref="L1376" r:id="rId928"/>
    <hyperlink ref="L1377" r:id="rId929"/>
    <hyperlink ref="L1378" r:id="rId930"/>
    <hyperlink ref="L1379" r:id="rId931"/>
    <hyperlink ref="L1380" r:id="rId932"/>
    <hyperlink ref="L1381" r:id="rId933"/>
    <hyperlink ref="L1382" r:id="rId934"/>
    <hyperlink ref="L1383" r:id="rId935"/>
    <hyperlink ref="L1384" r:id="rId936"/>
    <hyperlink ref="L1385" r:id="rId937"/>
    <hyperlink ref="L1386" r:id="rId938"/>
    <hyperlink ref="L1387" r:id="rId939"/>
    <hyperlink ref="L1388" r:id="rId940"/>
    <hyperlink ref="L1389" r:id="rId941"/>
    <hyperlink ref="L1390" r:id="rId942"/>
    <hyperlink ref="L1391" r:id="rId943"/>
    <hyperlink ref="L1392" r:id="rId944"/>
    <hyperlink ref="L1393" r:id="rId945"/>
    <hyperlink ref="L1394" r:id="rId946"/>
    <hyperlink ref="L1395" r:id="rId947"/>
    <hyperlink ref="L1398" r:id="rId948"/>
    <hyperlink ref="L1396" r:id="rId949"/>
    <hyperlink ref="L1397" r:id="rId950"/>
    <hyperlink ref="L1399" r:id="rId951"/>
    <hyperlink ref="L1400" r:id="rId952"/>
    <hyperlink ref="L1401" r:id="rId953"/>
    <hyperlink ref="L1402" r:id="rId954"/>
    <hyperlink ref="L1403" r:id="rId955"/>
    <hyperlink ref="L1404" display="https://www.ozon.ru/product/troynik-latunnyy-nikelirovannyy-3-4-v-v-v-mpf-609026100/?asb=PrTwcuOLkXI7LiigVORvZ0zmuN0N7l6uJhIXcedu598%253D&amp;asb2=DqTaaaksdCk_JLoBJbCAS4_x4usoGYO49yX-Qmgumy5-Z6ZjNMOrH9H88z0eoZ4K&amp;avtc=1&amp;avte=2&amp;avts=1691060359&amp;keywords=тройник+"/>
    <hyperlink ref="L1405" r:id="rId956"/>
    <hyperlink ref="L1406" r:id="rId957"/>
    <hyperlink ref="L1407" r:id="rId958"/>
    <hyperlink ref="L1408" r:id="rId959"/>
    <hyperlink ref="L1409" r:id="rId960"/>
    <hyperlink ref="L1410" r:id="rId961"/>
    <hyperlink ref="L1411" r:id="rId962"/>
    <hyperlink ref="L1413" r:id="rId963"/>
    <hyperlink ref="L1414" r:id="rId964"/>
    <hyperlink ref="L1412" r:id="rId965"/>
    <hyperlink ref="L1415" r:id="rId966"/>
    <hyperlink ref="L1416" r:id="rId967"/>
    <hyperlink ref="L1417" r:id="rId968"/>
    <hyperlink ref="L1418" r:id="rId969"/>
    <hyperlink ref="L1419" r:id="rId970"/>
    <hyperlink ref="L1420" r:id="rId971"/>
    <hyperlink ref="L1421" r:id="rId972"/>
    <hyperlink ref="L1422" r:id="rId973"/>
    <hyperlink ref="L1423" r:id="rId974"/>
    <hyperlink ref="L1424" r:id="rId975"/>
    <hyperlink ref="L1425" r:id="rId976"/>
    <hyperlink ref="L1426" r:id="rId977"/>
    <hyperlink ref="L1427" r:id="rId978"/>
    <hyperlink ref="L1428" r:id="rId979"/>
    <hyperlink ref="L1429" r:id="rId980"/>
    <hyperlink ref="L1430" r:id="rId981"/>
    <hyperlink ref="L1431" r:id="rId982"/>
    <hyperlink ref="L1432" r:id="rId983"/>
    <hyperlink ref="L1433" r:id="rId984"/>
    <hyperlink ref="L1434" r:id="rId985"/>
    <hyperlink ref="L1435" r:id="rId986"/>
    <hyperlink ref="L1436" r:id="rId987"/>
    <hyperlink ref="L1437" r:id="rId988"/>
    <hyperlink ref="L1438" r:id="rId989"/>
    <hyperlink ref="L1439" r:id="rId990"/>
    <hyperlink ref="L1440" r:id="rId991"/>
    <hyperlink ref="L1441" r:id="rId992"/>
    <hyperlink ref="L1442" r:id="rId993"/>
    <hyperlink ref="L1443" r:id="rId994"/>
    <hyperlink ref="L1444" r:id="rId995"/>
    <hyperlink ref="L1445" r:id="rId996"/>
    <hyperlink ref="L1446" r:id="rId997"/>
    <hyperlink ref="L1447" r:id="rId998"/>
    <hyperlink ref="L1448" r:id="rId999"/>
    <hyperlink ref="L1449" r:id="rId1000"/>
    <hyperlink ref="L1450" r:id="rId1001"/>
    <hyperlink ref="L1451" r:id="rId1002"/>
    <hyperlink ref="L1452" r:id="rId1003"/>
    <hyperlink ref="L1459" r:id="rId1004"/>
    <hyperlink ref="L1461" r:id="rId1005"/>
    <hyperlink ref="L1453" r:id="rId1006"/>
    <hyperlink ref="L1454" r:id="rId1007"/>
    <hyperlink ref="L1455" r:id="rId1008"/>
    <hyperlink ref="L1456" r:id="rId1009"/>
    <hyperlink ref="L1457" r:id="rId1010"/>
    <hyperlink ref="L1458" r:id="rId1011"/>
    <hyperlink ref="L1460" r:id="rId1012"/>
    <hyperlink ref="L1462" r:id="rId1013"/>
    <hyperlink ref="L1463" r:id="rId1014"/>
    <hyperlink ref="L1464" r:id="rId1015"/>
    <hyperlink ref="L1465" r:id="rId1016"/>
    <hyperlink ref="L1466" r:id="rId1017"/>
    <hyperlink ref="L1467" r:id="rId1018"/>
    <hyperlink ref="L1468" r:id="rId1019"/>
    <hyperlink ref="L1469" r:id="rId1020"/>
    <hyperlink ref="L1470" r:id="rId1021"/>
    <hyperlink ref="L1471" r:id="rId1022"/>
    <hyperlink ref="L1472" r:id="rId1023"/>
    <hyperlink ref="L1473" r:id="rId1024"/>
    <hyperlink ref="L1474" r:id="rId1025"/>
    <hyperlink ref="L1475" r:id="rId1026"/>
    <hyperlink ref="L1477" r:id="rId1027"/>
    <hyperlink ref="L1476" r:id="rId1028"/>
    <hyperlink ref="L1478" r:id="rId1029"/>
    <hyperlink ref="L1479" r:id="rId1030"/>
    <hyperlink ref="L1480" r:id="rId1031"/>
    <hyperlink ref="L1481" r:id="rId1032"/>
    <hyperlink ref="L1482" r:id="rId1033"/>
    <hyperlink ref="L1483" r:id="rId1034"/>
    <hyperlink ref="L1484" r:id="rId1035"/>
    <hyperlink ref="L1485" r:id="rId1036"/>
    <hyperlink ref="L1486" r:id="rId1037"/>
    <hyperlink ref="L1487" r:id="rId1038"/>
    <hyperlink ref="L1488" r:id="rId1039"/>
    <hyperlink ref="L1489" r:id="rId1040"/>
    <hyperlink ref="L1490" r:id="rId1041"/>
    <hyperlink ref="L1491" r:id="rId1042"/>
    <hyperlink ref="L1492" r:id="rId1043"/>
    <hyperlink ref="L1493" r:id="rId1044"/>
    <hyperlink ref="L1494" r:id="rId1045"/>
    <hyperlink ref="L1495" r:id="rId1046"/>
    <hyperlink ref="L1496" r:id="rId1047"/>
    <hyperlink ref="L1497" r:id="rId1048"/>
    <hyperlink ref="L1498" r:id="rId1049"/>
    <hyperlink ref="L1499" r:id="rId1050"/>
    <hyperlink ref="L1500" r:id="rId1051"/>
    <hyperlink ref="L1501" r:id="rId1052"/>
    <hyperlink ref="L1502" r:id="rId1053"/>
    <hyperlink ref="L1503" r:id="rId1054"/>
    <hyperlink ref="L1504" r:id="rId1055"/>
    <hyperlink ref="L1505" r:id="rId1056"/>
    <hyperlink ref="L1507" r:id="rId1057"/>
    <hyperlink ref="L1506" r:id="rId1058"/>
    <hyperlink ref="L1508" r:id="rId1059"/>
    <hyperlink ref="L1510" r:id="rId1060"/>
    <hyperlink ref="L1509" r:id="rId1061"/>
    <hyperlink ref="L1511" r:id="rId1062"/>
    <hyperlink ref="L1512" r:id="rId1063"/>
    <hyperlink ref="L1513" r:id="rId1064"/>
    <hyperlink ref="L1514" r:id="rId1065"/>
    <hyperlink ref="L1515" r:id="rId1066"/>
    <hyperlink ref="L1516" r:id="rId1067"/>
    <hyperlink ref="L1517" r:id="rId1068"/>
    <hyperlink ref="L1518" r:id="rId1069"/>
    <hyperlink ref="L1519" r:id="rId1070"/>
    <hyperlink ref="L1520" r:id="rId1071"/>
    <hyperlink ref="L1521" display="https://russian.alibaba.com/product-detail/all-1600791690167.html?xp=m9iUeAvp3RPk_qQFgvnDKp56QMehqFqmjnS4B3J50RVCAb2ArctytmE5dKhA1Hb5hqWkx998kWk3OUiBnx6P8r-_ioR63bIueygqBreWkHs&amp;cps_sk=asciqch7&amp;bm=cps&amp;src=saf&amp;productId=1600791690167&amp;url=https%3A%2F%2Frussi"/>
    <hyperlink ref="L1522" r:id="rId1072"/>
    <hyperlink ref="L1523" r:id="rId1073"/>
    <hyperlink ref="L1524" r:id="rId1074"/>
    <hyperlink ref="L1525" r:id="rId1075"/>
    <hyperlink ref="L1526" r:id="rId1076"/>
    <hyperlink ref="L1527" r:id="rId1077"/>
    <hyperlink ref="L1528" r:id="rId1078"/>
    <hyperlink ref="L1529" r:id="rId1079"/>
    <hyperlink ref="L1530" r:id="rId1080"/>
    <hyperlink ref="L1531" r:id="rId1081" location="цены"/>
    <hyperlink ref="L1532" r:id="rId1082"/>
    <hyperlink ref="L1533" r:id="rId1083"/>
    <hyperlink ref="L1534" r:id="rId1084"/>
    <hyperlink ref="L1535" r:id="rId1085"/>
    <hyperlink ref="L1536" r:id="rId1086"/>
    <hyperlink ref="L1537" r:id="rId1087"/>
    <hyperlink ref="L1538" r:id="rId1088"/>
    <hyperlink ref="L1539" r:id="rId1089"/>
    <hyperlink ref="L1540" r:id="rId1090"/>
    <hyperlink ref="L1541" r:id="rId1091"/>
    <hyperlink ref="L1542" r:id="rId1092"/>
    <hyperlink ref="L1543" r:id="rId1093"/>
    <hyperlink ref="L1544" r:id="rId1094"/>
    <hyperlink ref="L1545" r:id="rId1095"/>
    <hyperlink ref="L1546" r:id="rId1096"/>
    <hyperlink ref="L1547" r:id="rId1097"/>
    <hyperlink ref="L1548" r:id="rId1098"/>
    <hyperlink ref="L1549" r:id="rId1099"/>
    <hyperlink ref="L1550" r:id="rId1100"/>
    <hyperlink ref="L1551" r:id="rId1101"/>
    <hyperlink ref="L1552" r:id="rId1102"/>
    <hyperlink ref="L1553" r:id="rId1103"/>
    <hyperlink ref="L1554" r:id="rId1104"/>
    <hyperlink ref="L1555" r:id="rId1105"/>
    <hyperlink ref="L1556" r:id="rId1106"/>
    <hyperlink ref="L1557" r:id="rId1107"/>
    <hyperlink ref="L1558" r:id="rId1108"/>
    <hyperlink ref="L1559" r:id="rId1109"/>
    <hyperlink ref="L1560" r:id="rId1110"/>
    <hyperlink ref="L1561" r:id="rId1111"/>
    <hyperlink ref="L1562" r:id="rId1112"/>
    <hyperlink ref="L1563" r:id="rId1113"/>
    <hyperlink ref="L1564" r:id="rId1114"/>
    <hyperlink ref="L1565" r:id="rId1115"/>
    <hyperlink ref="L1566" r:id="rId1116"/>
    <hyperlink ref="L1569" r:id="rId1117"/>
    <hyperlink ref="L1570" r:id="rId1118"/>
    <hyperlink ref="L1571" r:id="rId1119"/>
    <hyperlink ref="L1572" r:id="rId1120"/>
    <hyperlink ref="L1573" r:id="rId1121"/>
    <hyperlink ref="L1574" r:id="rId1122"/>
    <hyperlink ref="L1575" r:id="rId1123"/>
    <hyperlink ref="L1576" r:id="rId1124"/>
    <hyperlink ref="L1577" r:id="rId1125"/>
    <hyperlink ref="L1578" r:id="rId1126"/>
    <hyperlink ref="L1579" r:id="rId1127"/>
    <hyperlink ref="L1580" r:id="rId1128"/>
    <hyperlink ref="L1581" r:id="rId1129"/>
    <hyperlink ref="L1582" r:id="rId1130"/>
    <hyperlink ref="L1583" r:id="rId1131"/>
    <hyperlink ref="L1584" r:id="rId1132"/>
    <hyperlink ref="L1585" r:id="rId1133"/>
    <hyperlink ref="L1586" r:id="rId1134"/>
    <hyperlink ref="L1587" r:id="rId1135"/>
    <hyperlink ref="L1588" r:id="rId1136"/>
    <hyperlink ref="L1589" r:id="rId1137"/>
    <hyperlink ref="L1590" r:id="rId1138"/>
    <hyperlink ref="L1591" r:id="rId1139"/>
    <hyperlink ref="L1592" r:id="rId1140"/>
    <hyperlink ref="L1593" r:id="rId1141"/>
    <hyperlink ref="L1594" r:id="rId1142"/>
    <hyperlink ref="L1595" r:id="rId1143"/>
    <hyperlink ref="L1597" r:id="rId1144"/>
    <hyperlink ref="L1598" r:id="rId1145"/>
    <hyperlink ref="L1601" r:id="rId1146"/>
    <hyperlink ref="L1602" r:id="rId1147"/>
    <hyperlink ref="L1603" r:id="rId1148"/>
    <hyperlink ref="L1604" r:id="rId1149"/>
    <hyperlink ref="L1605" r:id="rId1150"/>
    <hyperlink ref="L1606" r:id="rId1151"/>
    <hyperlink ref="L1607" r:id="rId1152"/>
    <hyperlink ref="L1608" r:id="rId1153"/>
    <hyperlink ref="L1609" r:id="rId1154"/>
    <hyperlink ref="L1612" r:id="rId1155"/>
    <hyperlink ref="L1610" r:id="rId1156"/>
    <hyperlink ref="L1611" r:id="rId1157"/>
    <hyperlink ref="L1636" r:id="rId1158"/>
    <hyperlink ref="L1638" r:id="rId1159"/>
    <hyperlink ref="L1637" r:id="rId1160"/>
    <hyperlink ref="L1641" r:id="rId1161"/>
    <hyperlink ref="L1613" r:id="rId1162"/>
    <hyperlink ref="L1620" r:id="rId1163"/>
    <hyperlink ref="L1621" r:id="rId1164"/>
    <hyperlink ref="L1623" r:id="rId1165"/>
    <hyperlink ref="L1624" r:id="rId1166"/>
    <hyperlink ref="L1639" r:id="rId1167"/>
    <hyperlink ref="L1614" r:id="rId1168"/>
    <hyperlink ref="L1618" r:id="rId1169"/>
    <hyperlink ref="L1619" r:id="rId1170"/>
    <hyperlink ref="L1615" r:id="rId1171"/>
    <hyperlink ref="L1616" r:id="rId1172"/>
    <hyperlink ref="L1617" r:id="rId1173"/>
    <hyperlink ref="L1622" r:id="rId1174"/>
    <hyperlink ref="L1625" r:id="rId1175"/>
    <hyperlink ref="L1626" r:id="rId1176"/>
    <hyperlink ref="L1630" r:id="rId1177"/>
    <hyperlink ref="L1627" r:id="rId1178"/>
    <hyperlink ref="L1628" r:id="rId1179"/>
    <hyperlink ref="L1629" r:id="rId1180"/>
    <hyperlink ref="L1640" r:id="rId1181"/>
    <hyperlink ref="L1631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5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2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3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4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43" r:id="rId1182"/>
    <hyperlink ref="L1644" r:id="rId1183"/>
    <hyperlink ref="L1645" r:id="rId1184"/>
    <hyperlink ref="L1646" r:id="rId1185"/>
    <hyperlink ref="L1647" r:id="rId1186"/>
    <hyperlink ref="L1648" r:id="rId1187"/>
    <hyperlink ref="L1649" r:id="rId1188"/>
    <hyperlink ref="L1650" r:id="rId1189"/>
    <hyperlink ref="L1651" r:id="rId1190"/>
    <hyperlink ref="L1653" r:id="rId1191"/>
    <hyperlink ref="L1652" r:id="rId1192"/>
    <hyperlink ref="L1654" r:id="rId1193"/>
    <hyperlink ref="L1655" r:id="rId1194"/>
    <hyperlink ref="L1656" r:id="rId1195"/>
    <hyperlink ref="L1657" r:id="rId1196"/>
    <hyperlink ref="L1658" r:id="rId1197"/>
    <hyperlink ref="L1659" display="https://www.vseinstrumenti.ru/product/klinovoj-shkiv-skf-spc-224-5-tb-2021286/?utm_campaign=webmaster&amp;utm_content=2021286&amp;utm_medium=organic&amp;utm_referrer=https%3A%2F%2Fyandex.ru%2Fproducts%2Fsearch%3Ftext%3D%25D0%25A8%25D0%25BA%25D0%25B8%25D0%25B2%2520SP%"/>
    <hyperlink ref="L1660" display="https://www.vseinstrumenti.ru/product/klinovoj-shkiv-skf-spc-224-5-tb-2021286/?utm_campaign=webmaster&amp;utm_content=2021286&amp;utm_medium=organic&amp;utm_referrer=https%3A%2F%2Fyandex.ru%2Fproducts%2Fsearch%3Ftext%3D%25D0%25A8%25D0%25BA%25D0%25B8%25D0%25B2%2520SP%"/>
    <hyperlink ref="L1661" r:id="rId1198"/>
    <hyperlink ref="L1662" r:id="rId1199"/>
    <hyperlink ref="L1663" r:id="rId1200"/>
    <hyperlink ref="L1664" r:id="rId1201"/>
    <hyperlink ref="L1665" r:id="rId1202"/>
    <hyperlink ref="L1666" r:id="rId1203"/>
    <hyperlink ref="L1667" r:id="rId1204"/>
    <hyperlink ref="L1668" r:id="rId1205"/>
    <hyperlink ref="L1673" r:id="rId1206"/>
    <hyperlink ref="L1674" r:id="rId1207"/>
    <hyperlink ref="L1675" r:id="rId1208"/>
    <hyperlink ref="L1676" r:id="rId1209"/>
    <hyperlink ref="L1677" r:id="rId1210"/>
    <hyperlink ref="L1678" r:id="rId1211"/>
    <hyperlink ref="L1679" r:id="rId1212"/>
    <hyperlink ref="L1680" r:id="rId1213"/>
    <hyperlink ref="L1681" r:id="rId1214"/>
    <hyperlink ref="L1682" r:id="rId1215"/>
    <hyperlink ref="L1683" display="https://industryshop.ru/catalog/shkivy/klinovye_1/optibelt_9/shkiv_klinovoy_optibelt_1khspz_106/?utm_source=direct&amp;utm_medium=cpc&amp;utm_campaign=SK%20-%20Поиск%20Динамич%20-%20РФ%20без%20Мск%20и%20Спб%20-%20Все%20категории_shkivy&amp;utm_content=12578866290&amp;utm"/>
    <hyperlink ref="L1684" r:id="rId1216"/>
    <hyperlink ref="L1685" r:id="rId1217"/>
    <hyperlink ref="L1686" r:id="rId1218"/>
    <hyperlink ref="L1687" r:id="rId1219"/>
    <hyperlink ref="L1689" r:id="rId1220"/>
    <hyperlink ref="L1690" r:id="rId1221"/>
    <hyperlink ref="L1691" r:id="rId1222"/>
    <hyperlink ref="L1692" r:id="rId1223"/>
    <hyperlink ref="L1695" r:id="rId1224"/>
    <hyperlink ref="L1698" r:id="rId1225"/>
    <hyperlink ref="L1696" r:id="rId1226"/>
    <hyperlink ref="L1697" r:id="rId1227"/>
    <hyperlink ref="L1699" r:id="rId1228"/>
    <hyperlink ref="L1700" r:id="rId1229"/>
    <hyperlink ref="L1701" r:id="rId1230"/>
    <hyperlink ref="L1702" r:id="rId1231"/>
    <hyperlink ref="L1703" r:id="rId1232"/>
    <hyperlink ref="L1704" r:id="rId1233"/>
    <hyperlink ref="L1705" r:id="rId1234"/>
    <hyperlink ref="L1706" r:id="rId1235"/>
    <hyperlink ref="L1707" r:id="rId1236"/>
    <hyperlink ref="L1708" r:id="rId1237"/>
    <hyperlink ref="L1709" r:id="rId1238"/>
    <hyperlink ref="L1710" r:id="rId1239"/>
    <hyperlink ref="L1711" r:id="rId1240"/>
    <hyperlink ref="L1712" r:id="rId1241"/>
    <hyperlink ref="L1713" r:id="rId1242"/>
    <hyperlink ref="L1714" r:id="rId1243"/>
    <hyperlink ref="L1715" r:id="rId1244"/>
    <hyperlink ref="L1716" r:id="rId1245"/>
    <hyperlink ref="L1717" r:id="rId1246"/>
    <hyperlink ref="L1718" r:id="rId1247"/>
    <hyperlink ref="L1719" r:id="rId1248"/>
    <hyperlink ref="L1720" r:id="rId1249"/>
    <hyperlink ref="L1721" r:id="rId1250"/>
    <hyperlink ref="L1722" r:id="rId1251"/>
    <hyperlink ref="L1723" r:id="rId1252"/>
    <hyperlink ref="L1724" r:id="rId1253"/>
    <hyperlink ref="L1725" r:id="rId1254"/>
    <hyperlink ref="L1726" r:id="rId1255"/>
    <hyperlink ref="L1727" r:id="rId1256"/>
    <hyperlink ref="L1728" r:id="rId1257"/>
    <hyperlink ref="L1729" r:id="rId1258"/>
    <hyperlink ref="L1730" r:id="rId1259"/>
    <hyperlink ref="L1732" r:id="rId1260"/>
    <hyperlink ref="L1731" r:id="rId1261"/>
    <hyperlink ref="L288" r:id="rId1262"/>
    <hyperlink ref="L1315" r:id="rId1263"/>
  </hyperlinks>
  <pageMargins left="0.7" right="0.7" top="0.75" bottom="0.75" header="0.511811023622047" footer="0.511811023622047"/>
  <pageSetup paperSize="9" orientation="portrait" horizontalDpi="300" verticalDpi="300" r:id="rId12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A393"/>
  <sheetViews>
    <sheetView topLeftCell="R1" workbookViewId="0">
      <selection activeCell="K29" sqref="K29"/>
    </sheetView>
  </sheetViews>
  <sheetFormatPr defaultRowHeight="12" x14ac:dyDescent="0.2"/>
  <cols>
    <col min="1" max="1" width="9.140625" style="20"/>
    <col min="2" max="2" width="9.140625" style="27"/>
    <col min="3" max="13" width="9.140625" style="20" customWidth="1"/>
    <col min="14" max="19" width="9.140625" style="20"/>
    <col min="20" max="20" width="12.140625" style="20" customWidth="1"/>
    <col min="21" max="28" width="9.140625" style="20"/>
    <col min="29" max="29" width="20.5703125" style="20" customWidth="1"/>
    <col min="30" max="228" width="9.140625" style="20"/>
    <col min="229" max="229" width="12.140625" style="20" customWidth="1"/>
    <col min="230" max="236" width="9.140625" style="20"/>
    <col min="237" max="237" width="20.5703125" style="20" customWidth="1"/>
    <col min="238" max="484" width="9.140625" style="20"/>
    <col min="485" max="485" width="12.140625" style="20" customWidth="1"/>
    <col min="486" max="492" width="9.140625" style="20"/>
    <col min="493" max="493" width="20.5703125" style="20" customWidth="1"/>
    <col min="494" max="740" width="9.140625" style="20"/>
    <col min="741" max="741" width="12.140625" style="20" customWidth="1"/>
    <col min="742" max="748" width="9.140625" style="20"/>
    <col min="749" max="749" width="20.5703125" style="20" customWidth="1"/>
    <col min="750" max="996" width="9.140625" style="20"/>
    <col min="997" max="997" width="12.140625" style="20" customWidth="1"/>
    <col min="998" max="1004" width="9.140625" style="20"/>
    <col min="1005" max="1005" width="20.5703125" style="20" customWidth="1"/>
    <col min="1006" max="1252" width="9.140625" style="20"/>
    <col min="1253" max="1253" width="12.140625" style="20" customWidth="1"/>
    <col min="1254" max="1260" width="9.140625" style="20"/>
    <col min="1261" max="1261" width="20.5703125" style="20" customWidth="1"/>
    <col min="1262" max="1508" width="9.140625" style="20"/>
    <col min="1509" max="1509" width="12.140625" style="20" customWidth="1"/>
    <col min="1510" max="1516" width="9.140625" style="20"/>
    <col min="1517" max="1517" width="20.5703125" style="20" customWidth="1"/>
    <col min="1518" max="1764" width="9.140625" style="20"/>
    <col min="1765" max="1765" width="12.140625" style="20" customWidth="1"/>
    <col min="1766" max="1772" width="9.140625" style="20"/>
    <col min="1773" max="1773" width="20.5703125" style="20" customWidth="1"/>
    <col min="1774" max="2020" width="9.140625" style="20"/>
    <col min="2021" max="2021" width="12.140625" style="20" customWidth="1"/>
    <col min="2022" max="2028" width="9.140625" style="20"/>
    <col min="2029" max="2029" width="20.5703125" style="20" customWidth="1"/>
    <col min="2030" max="2276" width="9.140625" style="20"/>
    <col min="2277" max="2277" width="12.140625" style="20" customWidth="1"/>
    <col min="2278" max="2284" width="9.140625" style="20"/>
    <col min="2285" max="2285" width="20.5703125" style="20" customWidth="1"/>
    <col min="2286" max="2532" width="9.140625" style="20"/>
    <col min="2533" max="2533" width="12.140625" style="20" customWidth="1"/>
    <col min="2534" max="2540" width="9.140625" style="20"/>
    <col min="2541" max="2541" width="20.5703125" style="20" customWidth="1"/>
    <col min="2542" max="2788" width="9.140625" style="20"/>
    <col min="2789" max="2789" width="12.140625" style="20" customWidth="1"/>
    <col min="2790" max="2796" width="9.140625" style="20"/>
    <col min="2797" max="2797" width="20.5703125" style="20" customWidth="1"/>
    <col min="2798" max="3044" width="9.140625" style="20"/>
    <col min="3045" max="3045" width="12.140625" style="20" customWidth="1"/>
    <col min="3046" max="3052" width="9.140625" style="20"/>
    <col min="3053" max="3053" width="20.5703125" style="20" customWidth="1"/>
    <col min="3054" max="3300" width="9.140625" style="20"/>
    <col min="3301" max="3301" width="12.140625" style="20" customWidth="1"/>
    <col min="3302" max="3308" width="9.140625" style="20"/>
    <col min="3309" max="3309" width="20.5703125" style="20" customWidth="1"/>
    <col min="3310" max="3556" width="9.140625" style="20"/>
    <col min="3557" max="3557" width="12.140625" style="20" customWidth="1"/>
    <col min="3558" max="3564" width="9.140625" style="20"/>
    <col min="3565" max="3565" width="20.5703125" style="20" customWidth="1"/>
    <col min="3566" max="3812" width="9.140625" style="20"/>
    <col min="3813" max="3813" width="12.140625" style="20" customWidth="1"/>
    <col min="3814" max="3820" width="9.140625" style="20"/>
    <col min="3821" max="3821" width="20.5703125" style="20" customWidth="1"/>
    <col min="3822" max="4068" width="9.140625" style="20"/>
    <col min="4069" max="4069" width="12.140625" style="20" customWidth="1"/>
    <col min="4070" max="4076" width="9.140625" style="20"/>
    <col min="4077" max="4077" width="20.5703125" style="20" customWidth="1"/>
    <col min="4078" max="4324" width="9.140625" style="20"/>
    <col min="4325" max="4325" width="12.140625" style="20" customWidth="1"/>
    <col min="4326" max="4332" width="9.140625" style="20"/>
    <col min="4333" max="4333" width="20.5703125" style="20" customWidth="1"/>
    <col min="4334" max="4580" width="9.140625" style="20"/>
    <col min="4581" max="4581" width="12.140625" style="20" customWidth="1"/>
    <col min="4582" max="4588" width="9.140625" style="20"/>
    <col min="4589" max="4589" width="20.5703125" style="20" customWidth="1"/>
    <col min="4590" max="4836" width="9.140625" style="20"/>
    <col min="4837" max="4837" width="12.140625" style="20" customWidth="1"/>
    <col min="4838" max="4844" width="9.140625" style="20"/>
    <col min="4845" max="4845" width="20.5703125" style="20" customWidth="1"/>
    <col min="4846" max="5092" width="9.140625" style="20"/>
    <col min="5093" max="5093" width="12.140625" style="20" customWidth="1"/>
    <col min="5094" max="5100" width="9.140625" style="20"/>
    <col min="5101" max="5101" width="20.5703125" style="20" customWidth="1"/>
    <col min="5102" max="5348" width="9.140625" style="20"/>
    <col min="5349" max="5349" width="12.140625" style="20" customWidth="1"/>
    <col min="5350" max="5356" width="9.140625" style="20"/>
    <col min="5357" max="5357" width="20.5703125" style="20" customWidth="1"/>
    <col min="5358" max="5604" width="9.140625" style="20"/>
    <col min="5605" max="5605" width="12.140625" style="20" customWidth="1"/>
    <col min="5606" max="5612" width="9.140625" style="20"/>
    <col min="5613" max="5613" width="20.5703125" style="20" customWidth="1"/>
    <col min="5614" max="5860" width="9.140625" style="20"/>
    <col min="5861" max="5861" width="12.140625" style="20" customWidth="1"/>
    <col min="5862" max="5868" width="9.140625" style="20"/>
    <col min="5869" max="5869" width="20.5703125" style="20" customWidth="1"/>
    <col min="5870" max="6116" width="9.140625" style="20"/>
    <col min="6117" max="6117" width="12.140625" style="20" customWidth="1"/>
    <col min="6118" max="6124" width="9.140625" style="20"/>
    <col min="6125" max="6125" width="20.5703125" style="20" customWidth="1"/>
    <col min="6126" max="6372" width="9.140625" style="20"/>
    <col min="6373" max="6373" width="12.140625" style="20" customWidth="1"/>
    <col min="6374" max="6380" width="9.140625" style="20"/>
    <col min="6381" max="6381" width="20.5703125" style="20" customWidth="1"/>
    <col min="6382" max="6628" width="9.140625" style="20"/>
    <col min="6629" max="6629" width="12.140625" style="20" customWidth="1"/>
    <col min="6630" max="6636" width="9.140625" style="20"/>
    <col min="6637" max="6637" width="20.5703125" style="20" customWidth="1"/>
    <col min="6638" max="6884" width="9.140625" style="20"/>
    <col min="6885" max="6885" width="12.140625" style="20" customWidth="1"/>
    <col min="6886" max="6892" width="9.140625" style="20"/>
    <col min="6893" max="6893" width="20.5703125" style="20" customWidth="1"/>
    <col min="6894" max="7140" width="9.140625" style="20"/>
    <col min="7141" max="7141" width="12.140625" style="20" customWidth="1"/>
    <col min="7142" max="7148" width="9.140625" style="20"/>
    <col min="7149" max="7149" width="20.5703125" style="20" customWidth="1"/>
    <col min="7150" max="7396" width="9.140625" style="20"/>
    <col min="7397" max="7397" width="12.140625" style="20" customWidth="1"/>
    <col min="7398" max="7404" width="9.140625" style="20"/>
    <col min="7405" max="7405" width="20.5703125" style="20" customWidth="1"/>
    <col min="7406" max="7652" width="9.140625" style="20"/>
    <col min="7653" max="7653" width="12.140625" style="20" customWidth="1"/>
    <col min="7654" max="7660" width="9.140625" style="20"/>
    <col min="7661" max="7661" width="20.5703125" style="20" customWidth="1"/>
    <col min="7662" max="7908" width="9.140625" style="20"/>
    <col min="7909" max="7909" width="12.140625" style="20" customWidth="1"/>
    <col min="7910" max="7916" width="9.140625" style="20"/>
    <col min="7917" max="7917" width="20.5703125" style="20" customWidth="1"/>
    <col min="7918" max="8164" width="9.140625" style="20"/>
    <col min="8165" max="8165" width="12.140625" style="20" customWidth="1"/>
    <col min="8166" max="8172" width="9.140625" style="20"/>
    <col min="8173" max="8173" width="20.5703125" style="20" customWidth="1"/>
    <col min="8174" max="8420" width="9.140625" style="20"/>
    <col min="8421" max="8421" width="12.140625" style="20" customWidth="1"/>
    <col min="8422" max="8428" width="9.140625" style="20"/>
    <col min="8429" max="8429" width="20.5703125" style="20" customWidth="1"/>
    <col min="8430" max="8676" width="9.140625" style="20"/>
    <col min="8677" max="8677" width="12.140625" style="20" customWidth="1"/>
    <col min="8678" max="8684" width="9.140625" style="20"/>
    <col min="8685" max="8685" width="20.5703125" style="20" customWidth="1"/>
    <col min="8686" max="8932" width="9.140625" style="20"/>
    <col min="8933" max="8933" width="12.140625" style="20" customWidth="1"/>
    <col min="8934" max="8940" width="9.140625" style="20"/>
    <col min="8941" max="8941" width="20.5703125" style="20" customWidth="1"/>
    <col min="8942" max="9188" width="9.140625" style="20"/>
    <col min="9189" max="9189" width="12.140625" style="20" customWidth="1"/>
    <col min="9190" max="9196" width="9.140625" style="20"/>
    <col min="9197" max="9197" width="20.5703125" style="20" customWidth="1"/>
    <col min="9198" max="9444" width="9.140625" style="20"/>
    <col min="9445" max="9445" width="12.140625" style="20" customWidth="1"/>
    <col min="9446" max="9452" width="9.140625" style="20"/>
    <col min="9453" max="9453" width="20.5703125" style="20" customWidth="1"/>
    <col min="9454" max="9700" width="9.140625" style="20"/>
    <col min="9701" max="9701" width="12.140625" style="20" customWidth="1"/>
    <col min="9702" max="9708" width="9.140625" style="20"/>
    <col min="9709" max="9709" width="20.5703125" style="20" customWidth="1"/>
    <col min="9710" max="9956" width="9.140625" style="20"/>
    <col min="9957" max="9957" width="12.140625" style="20" customWidth="1"/>
    <col min="9958" max="9964" width="9.140625" style="20"/>
    <col min="9965" max="9965" width="20.5703125" style="20" customWidth="1"/>
    <col min="9966" max="10212" width="9.140625" style="20"/>
    <col min="10213" max="10213" width="12.140625" style="20" customWidth="1"/>
    <col min="10214" max="10220" width="9.140625" style="20"/>
    <col min="10221" max="10221" width="20.5703125" style="20" customWidth="1"/>
    <col min="10222" max="10468" width="9.140625" style="20"/>
    <col min="10469" max="10469" width="12.140625" style="20" customWidth="1"/>
    <col min="10470" max="10476" width="9.140625" style="20"/>
    <col min="10477" max="10477" width="20.5703125" style="20" customWidth="1"/>
    <col min="10478" max="10724" width="9.140625" style="20"/>
    <col min="10725" max="10725" width="12.140625" style="20" customWidth="1"/>
    <col min="10726" max="10732" width="9.140625" style="20"/>
    <col min="10733" max="10733" width="20.5703125" style="20" customWidth="1"/>
    <col min="10734" max="10980" width="9.140625" style="20"/>
    <col min="10981" max="10981" width="12.140625" style="20" customWidth="1"/>
    <col min="10982" max="10988" width="9.140625" style="20"/>
    <col min="10989" max="10989" width="20.5703125" style="20" customWidth="1"/>
    <col min="10990" max="11236" width="9.140625" style="20"/>
    <col min="11237" max="11237" width="12.140625" style="20" customWidth="1"/>
    <col min="11238" max="11244" width="9.140625" style="20"/>
    <col min="11245" max="11245" width="20.5703125" style="20" customWidth="1"/>
    <col min="11246" max="11492" width="9.140625" style="20"/>
    <col min="11493" max="11493" width="12.140625" style="20" customWidth="1"/>
    <col min="11494" max="11500" width="9.140625" style="20"/>
    <col min="11501" max="11501" width="20.5703125" style="20" customWidth="1"/>
    <col min="11502" max="11748" width="9.140625" style="20"/>
    <col min="11749" max="11749" width="12.140625" style="20" customWidth="1"/>
    <col min="11750" max="11756" width="9.140625" style="20"/>
    <col min="11757" max="11757" width="20.5703125" style="20" customWidth="1"/>
    <col min="11758" max="12004" width="9.140625" style="20"/>
    <col min="12005" max="12005" width="12.140625" style="20" customWidth="1"/>
    <col min="12006" max="12012" width="9.140625" style="20"/>
    <col min="12013" max="12013" width="20.5703125" style="20" customWidth="1"/>
    <col min="12014" max="12260" width="9.140625" style="20"/>
    <col min="12261" max="12261" width="12.140625" style="20" customWidth="1"/>
    <col min="12262" max="12268" width="9.140625" style="20"/>
    <col min="12269" max="12269" width="20.5703125" style="20" customWidth="1"/>
    <col min="12270" max="12516" width="9.140625" style="20"/>
    <col min="12517" max="12517" width="12.140625" style="20" customWidth="1"/>
    <col min="12518" max="12524" width="9.140625" style="20"/>
    <col min="12525" max="12525" width="20.5703125" style="20" customWidth="1"/>
    <col min="12526" max="12772" width="9.140625" style="20"/>
    <col min="12773" max="12773" width="12.140625" style="20" customWidth="1"/>
    <col min="12774" max="12780" width="9.140625" style="20"/>
    <col min="12781" max="12781" width="20.5703125" style="20" customWidth="1"/>
    <col min="12782" max="13028" width="9.140625" style="20"/>
    <col min="13029" max="13029" width="12.140625" style="20" customWidth="1"/>
    <col min="13030" max="13036" width="9.140625" style="20"/>
    <col min="13037" max="13037" width="20.5703125" style="20" customWidth="1"/>
    <col min="13038" max="13284" width="9.140625" style="20"/>
    <col min="13285" max="13285" width="12.140625" style="20" customWidth="1"/>
    <col min="13286" max="13292" width="9.140625" style="20"/>
    <col min="13293" max="13293" width="20.5703125" style="20" customWidth="1"/>
    <col min="13294" max="13540" width="9.140625" style="20"/>
    <col min="13541" max="13541" width="12.140625" style="20" customWidth="1"/>
    <col min="13542" max="13548" width="9.140625" style="20"/>
    <col min="13549" max="13549" width="20.5703125" style="20" customWidth="1"/>
    <col min="13550" max="13796" width="9.140625" style="20"/>
    <col min="13797" max="13797" width="12.140625" style="20" customWidth="1"/>
    <col min="13798" max="13804" width="9.140625" style="20"/>
    <col min="13805" max="13805" width="20.5703125" style="20" customWidth="1"/>
    <col min="13806" max="14052" width="9.140625" style="20"/>
    <col min="14053" max="14053" width="12.140625" style="20" customWidth="1"/>
    <col min="14054" max="14060" width="9.140625" style="20"/>
    <col min="14061" max="14061" width="20.5703125" style="20" customWidth="1"/>
    <col min="14062" max="14308" width="9.140625" style="20"/>
    <col min="14309" max="14309" width="12.140625" style="20" customWidth="1"/>
    <col min="14310" max="14316" width="9.140625" style="20"/>
    <col min="14317" max="14317" width="20.5703125" style="20" customWidth="1"/>
    <col min="14318" max="14564" width="9.140625" style="20"/>
    <col min="14565" max="14565" width="12.140625" style="20" customWidth="1"/>
    <col min="14566" max="14572" width="9.140625" style="20"/>
    <col min="14573" max="14573" width="20.5703125" style="20" customWidth="1"/>
    <col min="14574" max="14820" width="9.140625" style="20"/>
    <col min="14821" max="14821" width="12.140625" style="20" customWidth="1"/>
    <col min="14822" max="14828" width="9.140625" style="20"/>
    <col min="14829" max="14829" width="20.5703125" style="20" customWidth="1"/>
    <col min="14830" max="15076" width="9.140625" style="20"/>
    <col min="15077" max="15077" width="12.140625" style="20" customWidth="1"/>
    <col min="15078" max="15084" width="9.140625" style="20"/>
    <col min="15085" max="15085" width="20.5703125" style="20" customWidth="1"/>
    <col min="15086" max="15332" width="9.140625" style="20"/>
    <col min="15333" max="15333" width="12.140625" style="20" customWidth="1"/>
    <col min="15334" max="15340" width="9.140625" style="20"/>
    <col min="15341" max="15341" width="20.5703125" style="20" customWidth="1"/>
    <col min="15342" max="15588" width="9.140625" style="20"/>
    <col min="15589" max="15589" width="12.140625" style="20" customWidth="1"/>
    <col min="15590" max="15596" width="9.140625" style="20"/>
    <col min="15597" max="15597" width="20.5703125" style="20" customWidth="1"/>
    <col min="15598" max="15844" width="9.140625" style="20"/>
    <col min="15845" max="15845" width="12.140625" style="20" customWidth="1"/>
    <col min="15846" max="15852" width="9.140625" style="20"/>
    <col min="15853" max="15853" width="20.5703125" style="20" customWidth="1"/>
    <col min="15854" max="16100" width="9.140625" style="20"/>
    <col min="16101" max="16101" width="12.140625" style="20" customWidth="1"/>
    <col min="16102" max="16108" width="9.140625" style="20"/>
    <col min="16109" max="16109" width="20.5703125" style="20" customWidth="1"/>
    <col min="16110" max="16384" width="9.140625" style="20"/>
  </cols>
  <sheetData>
    <row r="2" spans="1:209" ht="12" customHeight="1" x14ac:dyDescent="0.2">
      <c r="A2" s="17"/>
      <c r="B2" s="18" t="s">
        <v>2869</v>
      </c>
      <c r="C2" s="19">
        <v>1998</v>
      </c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  <c r="Y2" s="19">
        <v>2020</v>
      </c>
      <c r="Z2" s="19">
        <v>2021</v>
      </c>
      <c r="AA2" s="19">
        <v>2022</v>
      </c>
      <c r="AB2" s="19">
        <v>2023</v>
      </c>
      <c r="AC2" s="69" t="s">
        <v>2870</v>
      </c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x14ac:dyDescent="0.2">
      <c r="A3" s="21"/>
      <c r="B3" s="18" t="s">
        <v>2871</v>
      </c>
      <c r="C3" s="22">
        <v>119.4</v>
      </c>
      <c r="D3" s="22">
        <v>170.7</v>
      </c>
      <c r="E3" s="22">
        <v>131.9</v>
      </c>
      <c r="F3" s="22">
        <v>108.3</v>
      </c>
      <c r="G3" s="22">
        <v>117.7</v>
      </c>
      <c r="H3" s="22">
        <v>112.5</v>
      </c>
      <c r="I3" s="22">
        <v>128.80000000000001</v>
      </c>
      <c r="J3" s="22">
        <v>113.4</v>
      </c>
      <c r="K3" s="22">
        <v>110.4</v>
      </c>
      <c r="L3" s="22">
        <v>125.1</v>
      </c>
      <c r="M3" s="22">
        <v>93</v>
      </c>
      <c r="N3" s="22">
        <v>113.9</v>
      </c>
      <c r="O3" s="22">
        <v>116.7</v>
      </c>
      <c r="P3" s="22">
        <v>112</v>
      </c>
      <c r="Q3" s="22">
        <v>105.1</v>
      </c>
      <c r="R3" s="22">
        <v>103.7</v>
      </c>
      <c r="S3" s="22">
        <v>105.9</v>
      </c>
      <c r="T3" s="22">
        <v>110.7</v>
      </c>
      <c r="U3" s="22">
        <v>107.4</v>
      </c>
      <c r="V3" s="22">
        <v>108.4</v>
      </c>
      <c r="W3" s="22">
        <v>111.7</v>
      </c>
      <c r="X3" s="22">
        <v>95.7</v>
      </c>
      <c r="Y3" s="22">
        <v>103.6</v>
      </c>
      <c r="Z3" s="22">
        <v>128.5</v>
      </c>
      <c r="AA3" s="23">
        <v>96.7</v>
      </c>
      <c r="AB3" s="23">
        <v>108.9</v>
      </c>
      <c r="AC3" s="69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</row>
    <row r="4" spans="1:209" x14ac:dyDescent="0.2">
      <c r="B4" s="18">
        <v>1998</v>
      </c>
      <c r="C4" s="22">
        <f>C3/100</f>
        <v>1.194</v>
      </c>
      <c r="D4" s="22">
        <f>$D$3/100</f>
        <v>1.7069999999999999</v>
      </c>
      <c r="E4" s="22">
        <f>$E$3/100</f>
        <v>1.319</v>
      </c>
      <c r="F4" s="22">
        <f>$F$3/100</f>
        <v>1.083</v>
      </c>
      <c r="G4" s="22">
        <f>$G$3/100</f>
        <v>1.177</v>
      </c>
      <c r="H4" s="22">
        <f t="shared" ref="H4:H9" si="0">$H$3/100</f>
        <v>1.125</v>
      </c>
      <c r="I4" s="22">
        <f>$I$3/100</f>
        <v>1.288</v>
      </c>
      <c r="J4" s="22">
        <f>$J$3/100</f>
        <v>1.1340000000000001</v>
      </c>
      <c r="K4" s="22">
        <f>$K$3/100</f>
        <v>1.1040000000000001</v>
      </c>
      <c r="L4" s="22">
        <f>$L$3/100</f>
        <v>1.2509999999999999</v>
      </c>
      <c r="M4" s="22">
        <f>$M$3/100</f>
        <v>0.93</v>
      </c>
      <c r="N4" s="22">
        <f>$N$3/100</f>
        <v>1.139</v>
      </c>
      <c r="O4" s="22">
        <f>$O$3/100</f>
        <v>1.167</v>
      </c>
      <c r="P4" s="22">
        <f>$P$3/100</f>
        <v>1.1200000000000001</v>
      </c>
      <c r="Q4" s="22">
        <f>$Q$3/100</f>
        <v>1.0509999999999999</v>
      </c>
      <c r="R4" s="22">
        <f>$R$3/100</f>
        <v>1.0369999999999999</v>
      </c>
      <c r="S4" s="22">
        <f>$S$3/100</f>
        <v>1.0590000000000002</v>
      </c>
      <c r="T4" s="22">
        <f>$T$3/100</f>
        <v>1.107</v>
      </c>
      <c r="U4" s="22">
        <f>$U$3/100</f>
        <v>1.0740000000000001</v>
      </c>
      <c r="V4" s="22">
        <f>$V$3/100</f>
        <v>1.0840000000000001</v>
      </c>
      <c r="W4" s="22">
        <f>$W$3/100</f>
        <v>1.117</v>
      </c>
      <c r="X4" s="22">
        <f>$X$3/100</f>
        <v>0.95700000000000007</v>
      </c>
      <c r="Y4" s="22">
        <f>$Y$3/100</f>
        <v>1.036</v>
      </c>
      <c r="Z4" s="22">
        <f>$Z$3/100</f>
        <v>1.2849999999999999</v>
      </c>
      <c r="AA4" s="22">
        <f>$AA$3/100</f>
        <v>0.96700000000000008</v>
      </c>
      <c r="AB4" s="22">
        <f>$AB$3/100</f>
        <v>1.089</v>
      </c>
      <c r="AC4" s="24">
        <f>ROUND(PRODUCT(C4:AA4),2)</f>
        <v>22.04</v>
      </c>
      <c r="AE4" s="21"/>
    </row>
    <row r="5" spans="1:209" x14ac:dyDescent="0.2">
      <c r="B5" s="18">
        <v>1999</v>
      </c>
      <c r="C5" s="22"/>
      <c r="D5" s="22">
        <f>$D$3/100</f>
        <v>1.7069999999999999</v>
      </c>
      <c r="E5" s="22">
        <f>$E$3/100</f>
        <v>1.319</v>
      </c>
      <c r="F5" s="22">
        <f>$F$3/100</f>
        <v>1.083</v>
      </c>
      <c r="G5" s="22">
        <f>$G$3/100</f>
        <v>1.177</v>
      </c>
      <c r="H5" s="22">
        <f t="shared" si="0"/>
        <v>1.125</v>
      </c>
      <c r="I5" s="22">
        <f t="shared" ref="I5:I10" si="1">$I$3/100</f>
        <v>1.288</v>
      </c>
      <c r="J5" s="22">
        <f t="shared" ref="J5:J11" si="2">$J$3/100</f>
        <v>1.1340000000000001</v>
      </c>
      <c r="K5" s="22">
        <f t="shared" ref="K5:K12" si="3">$K$3/100</f>
        <v>1.1040000000000001</v>
      </c>
      <c r="L5" s="22">
        <f t="shared" ref="L5:L13" si="4">$L$3/100</f>
        <v>1.2509999999999999</v>
      </c>
      <c r="M5" s="22">
        <f t="shared" ref="M5:M14" si="5">$M$3/100</f>
        <v>0.93</v>
      </c>
      <c r="N5" s="22">
        <f t="shared" ref="N5:N15" si="6">$N$3/100</f>
        <v>1.139</v>
      </c>
      <c r="O5" s="22">
        <f t="shared" ref="O5:O16" si="7">$O$3/100</f>
        <v>1.167</v>
      </c>
      <c r="P5" s="22">
        <f t="shared" ref="P5:P17" si="8">$P$3/100</f>
        <v>1.1200000000000001</v>
      </c>
      <c r="Q5" s="22">
        <f t="shared" ref="Q5:Q18" si="9">$Q$3/100</f>
        <v>1.0509999999999999</v>
      </c>
      <c r="R5" s="22">
        <f t="shared" ref="R5:R19" si="10">$R$3/100</f>
        <v>1.0369999999999999</v>
      </c>
      <c r="S5" s="22">
        <f t="shared" ref="S5:S20" si="11">$S$3/100</f>
        <v>1.0590000000000002</v>
      </c>
      <c r="T5" s="22">
        <f t="shared" ref="T5:T21" si="12">$T$3/100</f>
        <v>1.107</v>
      </c>
      <c r="U5" s="22">
        <f>$U$3/100</f>
        <v>1.0740000000000001</v>
      </c>
      <c r="V5" s="22">
        <f t="shared" ref="V5:V22" si="13">$V$3/100</f>
        <v>1.0840000000000001</v>
      </c>
      <c r="W5" s="22">
        <f t="shared" ref="W5:W24" si="14">$W$3/100</f>
        <v>1.117</v>
      </c>
      <c r="X5" s="22">
        <f t="shared" ref="X5:X25" si="15">$X$3/100</f>
        <v>0.95700000000000007</v>
      </c>
      <c r="Y5" s="22">
        <f t="shared" ref="Y5:Y24" si="16">$Y$3/100</f>
        <v>1.036</v>
      </c>
      <c r="Z5" s="23">
        <f>$Z$4</f>
        <v>1.2849999999999999</v>
      </c>
      <c r="AA5" s="22">
        <f t="shared" ref="AA5:AA27" si="17">$AA$3/100</f>
        <v>0.96700000000000008</v>
      </c>
      <c r="AB5" s="22">
        <f>$AB$3/100</f>
        <v>1.089</v>
      </c>
      <c r="AC5" s="24">
        <f t="shared" ref="AC5:AC29" si="18">ROUND(PRODUCT(C5:AA5),2)</f>
        <v>18.46</v>
      </c>
      <c r="AE5" s="21"/>
    </row>
    <row r="6" spans="1:209" x14ac:dyDescent="0.2">
      <c r="B6" s="18">
        <v>2000</v>
      </c>
      <c r="C6" s="22"/>
      <c r="D6" s="22"/>
      <c r="E6" s="22">
        <f>$E$3/100</f>
        <v>1.319</v>
      </c>
      <c r="F6" s="22">
        <f>$F$3/100</f>
        <v>1.083</v>
      </c>
      <c r="G6" s="22">
        <f>$G$3/100</f>
        <v>1.177</v>
      </c>
      <c r="H6" s="22">
        <f t="shared" si="0"/>
        <v>1.125</v>
      </c>
      <c r="I6" s="22">
        <f t="shared" si="1"/>
        <v>1.288</v>
      </c>
      <c r="J6" s="22">
        <f t="shared" si="2"/>
        <v>1.1340000000000001</v>
      </c>
      <c r="K6" s="22">
        <f t="shared" si="3"/>
        <v>1.1040000000000001</v>
      </c>
      <c r="L6" s="22">
        <f t="shared" si="4"/>
        <v>1.2509999999999999</v>
      </c>
      <c r="M6" s="22">
        <f t="shared" si="5"/>
        <v>0.93</v>
      </c>
      <c r="N6" s="22">
        <f t="shared" si="6"/>
        <v>1.139</v>
      </c>
      <c r="O6" s="22">
        <f t="shared" si="7"/>
        <v>1.167</v>
      </c>
      <c r="P6" s="22">
        <f t="shared" si="8"/>
        <v>1.1200000000000001</v>
      </c>
      <c r="Q6" s="22">
        <f t="shared" si="9"/>
        <v>1.0509999999999999</v>
      </c>
      <c r="R6" s="22">
        <f t="shared" si="10"/>
        <v>1.0369999999999999</v>
      </c>
      <c r="S6" s="22">
        <f t="shared" si="11"/>
        <v>1.0590000000000002</v>
      </c>
      <c r="T6" s="22">
        <f t="shared" si="12"/>
        <v>1.107</v>
      </c>
      <c r="U6" s="22">
        <f t="shared" ref="U6:U22" si="19">$U$3/100</f>
        <v>1.0740000000000001</v>
      </c>
      <c r="V6" s="22">
        <f t="shared" si="13"/>
        <v>1.0840000000000001</v>
      </c>
      <c r="W6" s="22">
        <f t="shared" si="14"/>
        <v>1.117</v>
      </c>
      <c r="X6" s="22">
        <f t="shared" si="15"/>
        <v>0.95700000000000007</v>
      </c>
      <c r="Y6" s="22">
        <f t="shared" si="16"/>
        <v>1.036</v>
      </c>
      <c r="Z6" s="23">
        <f t="shared" ref="Z6:Z24" si="20">$Z$4</f>
        <v>1.2849999999999999</v>
      </c>
      <c r="AA6" s="22">
        <f t="shared" si="17"/>
        <v>0.96700000000000008</v>
      </c>
      <c r="AB6" s="22">
        <f t="shared" ref="AB6:AB28" si="21">$AB$3/100</f>
        <v>1.089</v>
      </c>
      <c r="AC6" s="24">
        <f t="shared" si="18"/>
        <v>10.81</v>
      </c>
      <c r="AE6" s="21"/>
    </row>
    <row r="7" spans="1:209" x14ac:dyDescent="0.2">
      <c r="B7" s="18">
        <v>2001</v>
      </c>
      <c r="C7" s="22"/>
      <c r="D7" s="22"/>
      <c r="E7" s="22"/>
      <c r="F7" s="22">
        <f>$F$3/100</f>
        <v>1.083</v>
      </c>
      <c r="G7" s="22">
        <f>$G$3/100</f>
        <v>1.177</v>
      </c>
      <c r="H7" s="22">
        <f t="shared" si="0"/>
        <v>1.125</v>
      </c>
      <c r="I7" s="22">
        <f t="shared" si="1"/>
        <v>1.288</v>
      </c>
      <c r="J7" s="22">
        <f t="shared" si="2"/>
        <v>1.1340000000000001</v>
      </c>
      <c r="K7" s="22">
        <f t="shared" si="3"/>
        <v>1.1040000000000001</v>
      </c>
      <c r="L7" s="22">
        <f t="shared" si="4"/>
        <v>1.2509999999999999</v>
      </c>
      <c r="M7" s="22">
        <f t="shared" si="5"/>
        <v>0.93</v>
      </c>
      <c r="N7" s="22">
        <f t="shared" si="6"/>
        <v>1.139</v>
      </c>
      <c r="O7" s="22">
        <f t="shared" si="7"/>
        <v>1.167</v>
      </c>
      <c r="P7" s="22">
        <f t="shared" si="8"/>
        <v>1.1200000000000001</v>
      </c>
      <c r="Q7" s="22">
        <f t="shared" si="9"/>
        <v>1.0509999999999999</v>
      </c>
      <c r="R7" s="22">
        <f t="shared" si="10"/>
        <v>1.0369999999999999</v>
      </c>
      <c r="S7" s="22">
        <f t="shared" si="11"/>
        <v>1.0590000000000002</v>
      </c>
      <c r="T7" s="22">
        <f t="shared" si="12"/>
        <v>1.107</v>
      </c>
      <c r="U7" s="22">
        <f t="shared" si="19"/>
        <v>1.0740000000000001</v>
      </c>
      <c r="V7" s="22">
        <f t="shared" si="13"/>
        <v>1.0840000000000001</v>
      </c>
      <c r="W7" s="22">
        <f t="shared" si="14"/>
        <v>1.117</v>
      </c>
      <c r="X7" s="22">
        <f t="shared" si="15"/>
        <v>0.95700000000000007</v>
      </c>
      <c r="Y7" s="22">
        <f t="shared" si="16"/>
        <v>1.036</v>
      </c>
      <c r="Z7" s="23">
        <f t="shared" si="20"/>
        <v>1.2849999999999999</v>
      </c>
      <c r="AA7" s="22">
        <f t="shared" si="17"/>
        <v>0.96700000000000008</v>
      </c>
      <c r="AB7" s="22">
        <f t="shared" si="21"/>
        <v>1.089</v>
      </c>
      <c r="AC7" s="24">
        <f t="shared" si="18"/>
        <v>8.1999999999999993</v>
      </c>
      <c r="AE7" s="21"/>
    </row>
    <row r="8" spans="1:209" x14ac:dyDescent="0.2">
      <c r="B8" s="18">
        <v>2002</v>
      </c>
      <c r="C8" s="22"/>
      <c r="D8" s="22"/>
      <c r="E8" s="22"/>
      <c r="F8" s="22"/>
      <c r="G8" s="22">
        <f>$G$3/100</f>
        <v>1.177</v>
      </c>
      <c r="H8" s="22">
        <f t="shared" si="0"/>
        <v>1.125</v>
      </c>
      <c r="I8" s="22">
        <f t="shared" si="1"/>
        <v>1.288</v>
      </c>
      <c r="J8" s="22">
        <f t="shared" si="2"/>
        <v>1.1340000000000001</v>
      </c>
      <c r="K8" s="22">
        <f t="shared" si="3"/>
        <v>1.1040000000000001</v>
      </c>
      <c r="L8" s="22">
        <f t="shared" si="4"/>
        <v>1.2509999999999999</v>
      </c>
      <c r="M8" s="22">
        <f t="shared" si="5"/>
        <v>0.93</v>
      </c>
      <c r="N8" s="22">
        <f t="shared" si="6"/>
        <v>1.139</v>
      </c>
      <c r="O8" s="22">
        <f t="shared" si="7"/>
        <v>1.167</v>
      </c>
      <c r="P8" s="22">
        <f t="shared" si="8"/>
        <v>1.1200000000000001</v>
      </c>
      <c r="Q8" s="22">
        <f t="shared" si="9"/>
        <v>1.0509999999999999</v>
      </c>
      <c r="R8" s="22">
        <f t="shared" si="10"/>
        <v>1.0369999999999999</v>
      </c>
      <c r="S8" s="22">
        <f t="shared" si="11"/>
        <v>1.0590000000000002</v>
      </c>
      <c r="T8" s="22">
        <f t="shared" si="12"/>
        <v>1.107</v>
      </c>
      <c r="U8" s="22">
        <f t="shared" si="19"/>
        <v>1.0740000000000001</v>
      </c>
      <c r="V8" s="22">
        <f t="shared" si="13"/>
        <v>1.0840000000000001</v>
      </c>
      <c r="W8" s="22">
        <f t="shared" si="14"/>
        <v>1.117</v>
      </c>
      <c r="X8" s="22">
        <f t="shared" si="15"/>
        <v>0.95700000000000007</v>
      </c>
      <c r="Y8" s="22">
        <f t="shared" si="16"/>
        <v>1.036</v>
      </c>
      <c r="Z8" s="23">
        <f t="shared" si="20"/>
        <v>1.2849999999999999</v>
      </c>
      <c r="AA8" s="22">
        <f t="shared" si="17"/>
        <v>0.96700000000000008</v>
      </c>
      <c r="AB8" s="22">
        <f t="shared" si="21"/>
        <v>1.089</v>
      </c>
      <c r="AC8" s="24">
        <f t="shared" si="18"/>
        <v>7.57</v>
      </c>
      <c r="AE8" s="21"/>
    </row>
    <row r="9" spans="1:209" x14ac:dyDescent="0.2">
      <c r="B9" s="18">
        <v>2003</v>
      </c>
      <c r="C9" s="22"/>
      <c r="D9" s="22"/>
      <c r="E9" s="22"/>
      <c r="F9" s="22"/>
      <c r="G9" s="22"/>
      <c r="H9" s="22">
        <f t="shared" si="0"/>
        <v>1.125</v>
      </c>
      <c r="I9" s="22">
        <f t="shared" si="1"/>
        <v>1.288</v>
      </c>
      <c r="J9" s="22">
        <f t="shared" si="2"/>
        <v>1.1340000000000001</v>
      </c>
      <c r="K9" s="22">
        <f t="shared" si="3"/>
        <v>1.1040000000000001</v>
      </c>
      <c r="L9" s="22">
        <f t="shared" si="4"/>
        <v>1.2509999999999999</v>
      </c>
      <c r="M9" s="22">
        <f t="shared" si="5"/>
        <v>0.93</v>
      </c>
      <c r="N9" s="22">
        <f t="shared" si="6"/>
        <v>1.139</v>
      </c>
      <c r="O9" s="22">
        <f t="shared" si="7"/>
        <v>1.167</v>
      </c>
      <c r="P9" s="22">
        <f t="shared" si="8"/>
        <v>1.1200000000000001</v>
      </c>
      <c r="Q9" s="22">
        <f t="shared" si="9"/>
        <v>1.0509999999999999</v>
      </c>
      <c r="R9" s="22">
        <f t="shared" si="10"/>
        <v>1.0369999999999999</v>
      </c>
      <c r="S9" s="22">
        <f t="shared" si="11"/>
        <v>1.0590000000000002</v>
      </c>
      <c r="T9" s="22">
        <f t="shared" si="12"/>
        <v>1.107</v>
      </c>
      <c r="U9" s="22">
        <f t="shared" si="19"/>
        <v>1.0740000000000001</v>
      </c>
      <c r="V9" s="22">
        <f t="shared" si="13"/>
        <v>1.0840000000000001</v>
      </c>
      <c r="W9" s="22">
        <f t="shared" si="14"/>
        <v>1.117</v>
      </c>
      <c r="X9" s="22">
        <f t="shared" si="15"/>
        <v>0.95700000000000007</v>
      </c>
      <c r="Y9" s="22">
        <f t="shared" si="16"/>
        <v>1.036</v>
      </c>
      <c r="Z9" s="23">
        <f t="shared" si="20"/>
        <v>1.2849999999999999</v>
      </c>
      <c r="AA9" s="22">
        <f t="shared" si="17"/>
        <v>0.96700000000000008</v>
      </c>
      <c r="AB9" s="22">
        <f t="shared" si="21"/>
        <v>1.089</v>
      </c>
      <c r="AC9" s="24">
        <f t="shared" si="18"/>
        <v>6.43</v>
      </c>
      <c r="AE9" s="21"/>
    </row>
    <row r="10" spans="1:209" x14ac:dyDescent="0.2">
      <c r="B10" s="18">
        <v>2004</v>
      </c>
      <c r="C10" s="22"/>
      <c r="D10" s="22"/>
      <c r="E10" s="22"/>
      <c r="F10" s="22"/>
      <c r="G10" s="22"/>
      <c r="H10" s="22"/>
      <c r="I10" s="22">
        <f t="shared" si="1"/>
        <v>1.288</v>
      </c>
      <c r="J10" s="22">
        <f t="shared" si="2"/>
        <v>1.1340000000000001</v>
      </c>
      <c r="K10" s="22">
        <f t="shared" si="3"/>
        <v>1.1040000000000001</v>
      </c>
      <c r="L10" s="22">
        <f t="shared" si="4"/>
        <v>1.2509999999999999</v>
      </c>
      <c r="M10" s="22">
        <f t="shared" si="5"/>
        <v>0.93</v>
      </c>
      <c r="N10" s="22">
        <f t="shared" si="6"/>
        <v>1.139</v>
      </c>
      <c r="O10" s="22">
        <f t="shared" si="7"/>
        <v>1.167</v>
      </c>
      <c r="P10" s="22">
        <f t="shared" si="8"/>
        <v>1.1200000000000001</v>
      </c>
      <c r="Q10" s="22">
        <f t="shared" si="9"/>
        <v>1.0509999999999999</v>
      </c>
      <c r="R10" s="22">
        <f t="shared" si="10"/>
        <v>1.0369999999999999</v>
      </c>
      <c r="S10" s="22">
        <f t="shared" si="11"/>
        <v>1.0590000000000002</v>
      </c>
      <c r="T10" s="22">
        <f t="shared" si="12"/>
        <v>1.107</v>
      </c>
      <c r="U10" s="22">
        <f t="shared" si="19"/>
        <v>1.0740000000000001</v>
      </c>
      <c r="V10" s="22">
        <f t="shared" si="13"/>
        <v>1.0840000000000001</v>
      </c>
      <c r="W10" s="22">
        <f t="shared" si="14"/>
        <v>1.117</v>
      </c>
      <c r="X10" s="22">
        <f t="shared" si="15"/>
        <v>0.95700000000000007</v>
      </c>
      <c r="Y10" s="22">
        <f t="shared" si="16"/>
        <v>1.036</v>
      </c>
      <c r="Z10" s="23">
        <f t="shared" si="20"/>
        <v>1.2849999999999999</v>
      </c>
      <c r="AA10" s="22">
        <f t="shared" si="17"/>
        <v>0.96700000000000008</v>
      </c>
      <c r="AB10" s="22">
        <f t="shared" si="21"/>
        <v>1.089</v>
      </c>
      <c r="AC10" s="24">
        <f t="shared" si="18"/>
        <v>5.72</v>
      </c>
      <c r="AE10" s="21"/>
    </row>
    <row r="11" spans="1:209" x14ac:dyDescent="0.2">
      <c r="B11" s="18">
        <v>2005</v>
      </c>
      <c r="C11" s="22"/>
      <c r="D11" s="22"/>
      <c r="E11" s="22"/>
      <c r="F11" s="22"/>
      <c r="G11" s="22"/>
      <c r="H11" s="22"/>
      <c r="I11" s="22"/>
      <c r="J11" s="22">
        <f t="shared" si="2"/>
        <v>1.1340000000000001</v>
      </c>
      <c r="K11" s="22">
        <f t="shared" si="3"/>
        <v>1.1040000000000001</v>
      </c>
      <c r="L11" s="22">
        <f t="shared" si="4"/>
        <v>1.2509999999999999</v>
      </c>
      <c r="M11" s="22">
        <f t="shared" si="5"/>
        <v>0.93</v>
      </c>
      <c r="N11" s="22">
        <f t="shared" si="6"/>
        <v>1.139</v>
      </c>
      <c r="O11" s="22">
        <f t="shared" si="7"/>
        <v>1.167</v>
      </c>
      <c r="P11" s="22">
        <f t="shared" si="8"/>
        <v>1.1200000000000001</v>
      </c>
      <c r="Q11" s="22">
        <f t="shared" si="9"/>
        <v>1.0509999999999999</v>
      </c>
      <c r="R11" s="22">
        <f t="shared" si="10"/>
        <v>1.0369999999999999</v>
      </c>
      <c r="S11" s="22">
        <f t="shared" si="11"/>
        <v>1.0590000000000002</v>
      </c>
      <c r="T11" s="22">
        <f t="shared" si="12"/>
        <v>1.107</v>
      </c>
      <c r="U11" s="22">
        <f t="shared" si="19"/>
        <v>1.0740000000000001</v>
      </c>
      <c r="V11" s="22">
        <f t="shared" si="13"/>
        <v>1.0840000000000001</v>
      </c>
      <c r="W11" s="22">
        <f t="shared" si="14"/>
        <v>1.117</v>
      </c>
      <c r="X11" s="22">
        <f t="shared" si="15"/>
        <v>0.95700000000000007</v>
      </c>
      <c r="Y11" s="22">
        <f t="shared" si="16"/>
        <v>1.036</v>
      </c>
      <c r="Z11" s="23">
        <f t="shared" si="20"/>
        <v>1.2849999999999999</v>
      </c>
      <c r="AA11" s="22">
        <f t="shared" si="17"/>
        <v>0.96700000000000008</v>
      </c>
      <c r="AB11" s="22">
        <f t="shared" si="21"/>
        <v>1.089</v>
      </c>
      <c r="AC11" s="24">
        <f t="shared" si="18"/>
        <v>4.4400000000000004</v>
      </c>
      <c r="AE11" s="21"/>
    </row>
    <row r="12" spans="1:209" x14ac:dyDescent="0.2">
      <c r="B12" s="18">
        <v>2006</v>
      </c>
      <c r="C12" s="22"/>
      <c r="D12" s="22"/>
      <c r="E12" s="22"/>
      <c r="F12" s="22"/>
      <c r="G12" s="22"/>
      <c r="H12" s="22"/>
      <c r="I12" s="22"/>
      <c r="J12" s="22"/>
      <c r="K12" s="22">
        <f t="shared" si="3"/>
        <v>1.1040000000000001</v>
      </c>
      <c r="L12" s="22">
        <f t="shared" si="4"/>
        <v>1.2509999999999999</v>
      </c>
      <c r="M12" s="22">
        <f t="shared" si="5"/>
        <v>0.93</v>
      </c>
      <c r="N12" s="22">
        <f t="shared" si="6"/>
        <v>1.139</v>
      </c>
      <c r="O12" s="22">
        <f t="shared" si="7"/>
        <v>1.167</v>
      </c>
      <c r="P12" s="22">
        <f t="shared" si="8"/>
        <v>1.1200000000000001</v>
      </c>
      <c r="Q12" s="22">
        <f t="shared" si="9"/>
        <v>1.0509999999999999</v>
      </c>
      <c r="R12" s="22">
        <f t="shared" si="10"/>
        <v>1.0369999999999999</v>
      </c>
      <c r="S12" s="22">
        <f t="shared" si="11"/>
        <v>1.0590000000000002</v>
      </c>
      <c r="T12" s="22">
        <f t="shared" si="12"/>
        <v>1.107</v>
      </c>
      <c r="U12" s="22">
        <f t="shared" si="19"/>
        <v>1.0740000000000001</v>
      </c>
      <c r="V12" s="22">
        <f t="shared" si="13"/>
        <v>1.0840000000000001</v>
      </c>
      <c r="W12" s="22">
        <f t="shared" si="14"/>
        <v>1.117</v>
      </c>
      <c r="X12" s="22">
        <f t="shared" si="15"/>
        <v>0.95700000000000007</v>
      </c>
      <c r="Y12" s="22">
        <f t="shared" si="16"/>
        <v>1.036</v>
      </c>
      <c r="Z12" s="23">
        <f t="shared" si="20"/>
        <v>1.2849999999999999</v>
      </c>
      <c r="AA12" s="22">
        <f t="shared" si="17"/>
        <v>0.96700000000000008</v>
      </c>
      <c r="AB12" s="22">
        <f t="shared" si="21"/>
        <v>1.089</v>
      </c>
      <c r="AC12" s="24">
        <f t="shared" si="18"/>
        <v>3.91</v>
      </c>
      <c r="AE12" s="21"/>
    </row>
    <row r="13" spans="1:209" ht="12" customHeight="1" x14ac:dyDescent="0.2">
      <c r="B13" s="18">
        <v>2007</v>
      </c>
      <c r="C13" s="22"/>
      <c r="D13" s="22"/>
      <c r="E13" s="22"/>
      <c r="F13" s="22"/>
      <c r="G13" s="22"/>
      <c r="H13" s="22"/>
      <c r="I13" s="22"/>
      <c r="J13" s="22"/>
      <c r="K13" s="22"/>
      <c r="L13" s="22">
        <f t="shared" si="4"/>
        <v>1.2509999999999999</v>
      </c>
      <c r="M13" s="22">
        <f t="shared" si="5"/>
        <v>0.93</v>
      </c>
      <c r="N13" s="22">
        <f t="shared" si="6"/>
        <v>1.139</v>
      </c>
      <c r="O13" s="22">
        <f t="shared" si="7"/>
        <v>1.167</v>
      </c>
      <c r="P13" s="22">
        <f t="shared" si="8"/>
        <v>1.1200000000000001</v>
      </c>
      <c r="Q13" s="22">
        <f t="shared" si="9"/>
        <v>1.0509999999999999</v>
      </c>
      <c r="R13" s="22">
        <f t="shared" si="10"/>
        <v>1.0369999999999999</v>
      </c>
      <c r="S13" s="22">
        <f t="shared" si="11"/>
        <v>1.0590000000000002</v>
      </c>
      <c r="T13" s="22">
        <f t="shared" si="12"/>
        <v>1.107</v>
      </c>
      <c r="U13" s="22">
        <f t="shared" si="19"/>
        <v>1.0740000000000001</v>
      </c>
      <c r="V13" s="22">
        <f t="shared" si="13"/>
        <v>1.0840000000000001</v>
      </c>
      <c r="W13" s="22">
        <f t="shared" si="14"/>
        <v>1.117</v>
      </c>
      <c r="X13" s="22">
        <f t="shared" si="15"/>
        <v>0.95700000000000007</v>
      </c>
      <c r="Y13" s="22">
        <f t="shared" si="16"/>
        <v>1.036</v>
      </c>
      <c r="Z13" s="23">
        <f t="shared" si="20"/>
        <v>1.2849999999999999</v>
      </c>
      <c r="AA13" s="22">
        <f t="shared" si="17"/>
        <v>0.96700000000000008</v>
      </c>
      <c r="AB13" s="22">
        <f t="shared" si="21"/>
        <v>1.089</v>
      </c>
      <c r="AC13" s="24">
        <f t="shared" si="18"/>
        <v>3.55</v>
      </c>
      <c r="AE13" s="21"/>
    </row>
    <row r="14" spans="1:209" x14ac:dyDescent="0.2">
      <c r="A14" s="25"/>
      <c r="B14" s="18">
        <v>2008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>
        <f t="shared" si="5"/>
        <v>0.93</v>
      </c>
      <c r="N14" s="22">
        <f t="shared" si="6"/>
        <v>1.139</v>
      </c>
      <c r="O14" s="22">
        <f t="shared" si="7"/>
        <v>1.167</v>
      </c>
      <c r="P14" s="22">
        <f t="shared" si="8"/>
        <v>1.1200000000000001</v>
      </c>
      <c r="Q14" s="22">
        <f t="shared" si="9"/>
        <v>1.0509999999999999</v>
      </c>
      <c r="R14" s="22">
        <f t="shared" si="10"/>
        <v>1.0369999999999999</v>
      </c>
      <c r="S14" s="22">
        <f t="shared" si="11"/>
        <v>1.0590000000000002</v>
      </c>
      <c r="T14" s="22">
        <f t="shared" si="12"/>
        <v>1.107</v>
      </c>
      <c r="U14" s="22">
        <f t="shared" si="19"/>
        <v>1.0740000000000001</v>
      </c>
      <c r="V14" s="22">
        <f t="shared" si="13"/>
        <v>1.0840000000000001</v>
      </c>
      <c r="W14" s="22">
        <f t="shared" si="14"/>
        <v>1.117</v>
      </c>
      <c r="X14" s="22">
        <f t="shared" si="15"/>
        <v>0.95700000000000007</v>
      </c>
      <c r="Y14" s="22">
        <f t="shared" si="16"/>
        <v>1.036</v>
      </c>
      <c r="Z14" s="23">
        <f t="shared" si="20"/>
        <v>1.2849999999999999</v>
      </c>
      <c r="AA14" s="22">
        <f t="shared" si="17"/>
        <v>0.96700000000000008</v>
      </c>
      <c r="AB14" s="22">
        <f t="shared" si="21"/>
        <v>1.089</v>
      </c>
      <c r="AC14" s="24">
        <f t="shared" si="18"/>
        <v>2.83</v>
      </c>
      <c r="AD14" s="25"/>
      <c r="AE14" s="26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</row>
    <row r="15" spans="1:209" x14ac:dyDescent="0.2">
      <c r="A15" s="21"/>
      <c r="B15" s="18">
        <v>2009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>
        <f t="shared" si="6"/>
        <v>1.139</v>
      </c>
      <c r="O15" s="22">
        <f t="shared" si="7"/>
        <v>1.167</v>
      </c>
      <c r="P15" s="22">
        <f t="shared" si="8"/>
        <v>1.1200000000000001</v>
      </c>
      <c r="Q15" s="22">
        <f t="shared" si="9"/>
        <v>1.0509999999999999</v>
      </c>
      <c r="R15" s="22">
        <f t="shared" si="10"/>
        <v>1.0369999999999999</v>
      </c>
      <c r="S15" s="22">
        <f t="shared" si="11"/>
        <v>1.0590000000000002</v>
      </c>
      <c r="T15" s="22">
        <f t="shared" si="12"/>
        <v>1.107</v>
      </c>
      <c r="U15" s="22">
        <f t="shared" si="19"/>
        <v>1.0740000000000001</v>
      </c>
      <c r="V15" s="22">
        <f t="shared" si="13"/>
        <v>1.0840000000000001</v>
      </c>
      <c r="W15" s="22">
        <f t="shared" si="14"/>
        <v>1.117</v>
      </c>
      <c r="X15" s="22">
        <f t="shared" si="15"/>
        <v>0.95700000000000007</v>
      </c>
      <c r="Y15" s="22">
        <f t="shared" si="16"/>
        <v>1.036</v>
      </c>
      <c r="Z15" s="23">
        <f t="shared" si="20"/>
        <v>1.2849999999999999</v>
      </c>
      <c r="AA15" s="22">
        <f t="shared" si="17"/>
        <v>0.96700000000000008</v>
      </c>
      <c r="AB15" s="22">
        <f t="shared" si="21"/>
        <v>1.089</v>
      </c>
      <c r="AC15" s="24">
        <f t="shared" si="18"/>
        <v>3.05</v>
      </c>
      <c r="AD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</row>
    <row r="16" spans="1:209" x14ac:dyDescent="0.2">
      <c r="A16" s="21"/>
      <c r="B16" s="18">
        <v>2010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>
        <f t="shared" si="7"/>
        <v>1.167</v>
      </c>
      <c r="P16" s="22">
        <f t="shared" si="8"/>
        <v>1.1200000000000001</v>
      </c>
      <c r="Q16" s="22">
        <f t="shared" si="9"/>
        <v>1.0509999999999999</v>
      </c>
      <c r="R16" s="22">
        <f t="shared" si="10"/>
        <v>1.0369999999999999</v>
      </c>
      <c r="S16" s="22">
        <f t="shared" si="11"/>
        <v>1.0590000000000002</v>
      </c>
      <c r="T16" s="22">
        <f t="shared" si="12"/>
        <v>1.107</v>
      </c>
      <c r="U16" s="22">
        <f t="shared" si="19"/>
        <v>1.0740000000000001</v>
      </c>
      <c r="V16" s="22">
        <f t="shared" si="13"/>
        <v>1.0840000000000001</v>
      </c>
      <c r="W16" s="22">
        <f t="shared" si="14"/>
        <v>1.117</v>
      </c>
      <c r="X16" s="22">
        <f>$X$3/100</f>
        <v>0.95700000000000007</v>
      </c>
      <c r="Y16" s="22">
        <f t="shared" si="16"/>
        <v>1.036</v>
      </c>
      <c r="Z16" s="23">
        <f t="shared" si="20"/>
        <v>1.2849999999999999</v>
      </c>
      <c r="AA16" s="22">
        <f t="shared" si="17"/>
        <v>0.96700000000000008</v>
      </c>
      <c r="AB16" s="22">
        <f t="shared" si="21"/>
        <v>1.089</v>
      </c>
      <c r="AC16" s="24">
        <f t="shared" si="18"/>
        <v>2.68</v>
      </c>
      <c r="AD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</row>
    <row r="17" spans="1:209" x14ac:dyDescent="0.2">
      <c r="A17" s="21"/>
      <c r="B17" s="18">
        <v>2011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>
        <f t="shared" si="8"/>
        <v>1.1200000000000001</v>
      </c>
      <c r="Q17" s="22">
        <f t="shared" si="9"/>
        <v>1.0509999999999999</v>
      </c>
      <c r="R17" s="22">
        <f t="shared" si="10"/>
        <v>1.0369999999999999</v>
      </c>
      <c r="S17" s="22">
        <f t="shared" si="11"/>
        <v>1.0590000000000002</v>
      </c>
      <c r="T17" s="22">
        <f t="shared" si="12"/>
        <v>1.107</v>
      </c>
      <c r="U17" s="22">
        <f t="shared" si="19"/>
        <v>1.0740000000000001</v>
      </c>
      <c r="V17" s="22">
        <f>$V$3/100</f>
        <v>1.0840000000000001</v>
      </c>
      <c r="W17" s="22">
        <f t="shared" si="14"/>
        <v>1.117</v>
      </c>
      <c r="X17" s="22">
        <f t="shared" si="15"/>
        <v>0.95700000000000007</v>
      </c>
      <c r="Y17" s="22">
        <f t="shared" si="16"/>
        <v>1.036</v>
      </c>
      <c r="Z17" s="23">
        <f t="shared" si="20"/>
        <v>1.2849999999999999</v>
      </c>
      <c r="AA17" s="22">
        <f t="shared" si="17"/>
        <v>0.96700000000000008</v>
      </c>
      <c r="AB17" s="22">
        <f t="shared" si="21"/>
        <v>1.089</v>
      </c>
      <c r="AC17" s="24">
        <f t="shared" si="18"/>
        <v>2.29</v>
      </c>
      <c r="AD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</row>
    <row r="18" spans="1:209" x14ac:dyDescent="0.2">
      <c r="A18" s="21"/>
      <c r="B18" s="18">
        <v>2012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>
        <f t="shared" si="9"/>
        <v>1.0509999999999999</v>
      </c>
      <c r="R18" s="22">
        <f t="shared" si="10"/>
        <v>1.0369999999999999</v>
      </c>
      <c r="S18" s="22">
        <f t="shared" si="11"/>
        <v>1.0590000000000002</v>
      </c>
      <c r="T18" s="22">
        <f t="shared" si="12"/>
        <v>1.107</v>
      </c>
      <c r="U18" s="22">
        <f t="shared" si="19"/>
        <v>1.0740000000000001</v>
      </c>
      <c r="V18" s="22">
        <f t="shared" si="13"/>
        <v>1.0840000000000001</v>
      </c>
      <c r="W18" s="22">
        <f t="shared" si="14"/>
        <v>1.117</v>
      </c>
      <c r="X18" s="22">
        <f t="shared" si="15"/>
        <v>0.95700000000000007</v>
      </c>
      <c r="Y18" s="22">
        <f t="shared" si="16"/>
        <v>1.036</v>
      </c>
      <c r="Z18" s="23">
        <f t="shared" si="20"/>
        <v>1.2849999999999999</v>
      </c>
      <c r="AA18" s="22">
        <f t="shared" si="17"/>
        <v>0.96700000000000008</v>
      </c>
      <c r="AB18" s="22">
        <f t="shared" si="21"/>
        <v>1.089</v>
      </c>
      <c r="AC18" s="24">
        <f>ROUND(PRODUCT(C18:AA18),2)</f>
        <v>2.0499999999999998</v>
      </c>
      <c r="AD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</row>
    <row r="19" spans="1:209" x14ac:dyDescent="0.2">
      <c r="A19" s="21"/>
      <c r="B19" s="18">
        <v>2013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>
        <f t="shared" si="10"/>
        <v>1.0369999999999999</v>
      </c>
      <c r="S19" s="22">
        <f t="shared" si="11"/>
        <v>1.0590000000000002</v>
      </c>
      <c r="T19" s="22">
        <f t="shared" si="12"/>
        <v>1.107</v>
      </c>
      <c r="U19" s="22">
        <f t="shared" si="19"/>
        <v>1.0740000000000001</v>
      </c>
      <c r="V19" s="22">
        <f t="shared" si="13"/>
        <v>1.0840000000000001</v>
      </c>
      <c r="W19" s="22">
        <f t="shared" si="14"/>
        <v>1.117</v>
      </c>
      <c r="X19" s="22">
        <f t="shared" si="15"/>
        <v>0.95700000000000007</v>
      </c>
      <c r="Y19" s="22">
        <f t="shared" si="16"/>
        <v>1.036</v>
      </c>
      <c r="Z19" s="23">
        <f t="shared" si="20"/>
        <v>1.2849999999999999</v>
      </c>
      <c r="AA19" s="22">
        <f t="shared" si="17"/>
        <v>0.96700000000000008</v>
      </c>
      <c r="AB19" s="22">
        <f t="shared" si="21"/>
        <v>1.089</v>
      </c>
      <c r="AC19" s="24">
        <f t="shared" si="18"/>
        <v>1.95</v>
      </c>
      <c r="AD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</row>
    <row r="20" spans="1:209" x14ac:dyDescent="0.2">
      <c r="A20" s="21"/>
      <c r="B20" s="18">
        <v>2014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>
        <f t="shared" si="11"/>
        <v>1.0590000000000002</v>
      </c>
      <c r="T20" s="22">
        <f t="shared" si="12"/>
        <v>1.107</v>
      </c>
      <c r="U20" s="22">
        <f t="shared" si="19"/>
        <v>1.0740000000000001</v>
      </c>
      <c r="V20" s="22">
        <f t="shared" si="13"/>
        <v>1.0840000000000001</v>
      </c>
      <c r="W20" s="22">
        <f t="shared" si="14"/>
        <v>1.117</v>
      </c>
      <c r="X20" s="22">
        <f t="shared" si="15"/>
        <v>0.95700000000000007</v>
      </c>
      <c r="Y20" s="22">
        <f t="shared" si="16"/>
        <v>1.036</v>
      </c>
      <c r="Z20" s="23">
        <f>$Z$4</f>
        <v>1.2849999999999999</v>
      </c>
      <c r="AA20" s="22">
        <f t="shared" si="17"/>
        <v>0.96700000000000008</v>
      </c>
      <c r="AB20" s="22">
        <f t="shared" si="21"/>
        <v>1.089</v>
      </c>
      <c r="AC20" s="24">
        <f t="shared" si="18"/>
        <v>1.88</v>
      </c>
      <c r="AD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</row>
    <row r="21" spans="1:209" x14ac:dyDescent="0.2">
      <c r="A21" s="21"/>
      <c r="B21" s="18">
        <v>2015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>
        <f t="shared" si="12"/>
        <v>1.107</v>
      </c>
      <c r="U21" s="22">
        <f t="shared" si="19"/>
        <v>1.0740000000000001</v>
      </c>
      <c r="V21" s="22">
        <f t="shared" si="13"/>
        <v>1.0840000000000001</v>
      </c>
      <c r="W21" s="22">
        <f>$W$3/100</f>
        <v>1.117</v>
      </c>
      <c r="X21" s="22">
        <f t="shared" si="15"/>
        <v>0.95700000000000007</v>
      </c>
      <c r="Y21" s="22">
        <f t="shared" si="16"/>
        <v>1.036</v>
      </c>
      <c r="Z21" s="23">
        <f t="shared" si="20"/>
        <v>1.2849999999999999</v>
      </c>
      <c r="AA21" s="22">
        <f t="shared" si="17"/>
        <v>0.96700000000000008</v>
      </c>
      <c r="AB21" s="22">
        <f t="shared" si="21"/>
        <v>1.089</v>
      </c>
      <c r="AC21" s="24">
        <f t="shared" si="18"/>
        <v>1.77</v>
      </c>
      <c r="AD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</row>
    <row r="22" spans="1:209" x14ac:dyDescent="0.2">
      <c r="A22" s="21"/>
      <c r="B22" s="18">
        <v>2016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>
        <f t="shared" si="19"/>
        <v>1.0740000000000001</v>
      </c>
      <c r="V22" s="22">
        <f t="shared" si="13"/>
        <v>1.0840000000000001</v>
      </c>
      <c r="W22" s="22">
        <f t="shared" si="14"/>
        <v>1.117</v>
      </c>
      <c r="X22" s="22">
        <f t="shared" si="15"/>
        <v>0.95700000000000007</v>
      </c>
      <c r="Y22" s="22">
        <f t="shared" si="16"/>
        <v>1.036</v>
      </c>
      <c r="Z22" s="23">
        <f t="shared" si="20"/>
        <v>1.2849999999999999</v>
      </c>
      <c r="AA22" s="22">
        <f t="shared" si="17"/>
        <v>0.96700000000000008</v>
      </c>
      <c r="AB22" s="22">
        <f t="shared" si="21"/>
        <v>1.089</v>
      </c>
      <c r="AC22" s="24">
        <f t="shared" si="18"/>
        <v>1.6</v>
      </c>
      <c r="AD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</row>
    <row r="23" spans="1:209" x14ac:dyDescent="0.2">
      <c r="A23" s="21"/>
      <c r="B23" s="18">
        <v>2017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>
        <f>$V$3/100</f>
        <v>1.0840000000000001</v>
      </c>
      <c r="W23" s="22">
        <f t="shared" si="14"/>
        <v>1.117</v>
      </c>
      <c r="X23" s="22">
        <f t="shared" si="15"/>
        <v>0.95700000000000007</v>
      </c>
      <c r="Y23" s="22">
        <f t="shared" si="16"/>
        <v>1.036</v>
      </c>
      <c r="Z23" s="23">
        <f>$Z$4</f>
        <v>1.2849999999999999</v>
      </c>
      <c r="AA23" s="22">
        <f t="shared" si="17"/>
        <v>0.96700000000000008</v>
      </c>
      <c r="AB23" s="22">
        <f t="shared" si="21"/>
        <v>1.089</v>
      </c>
      <c r="AC23" s="24">
        <f t="shared" si="18"/>
        <v>1.49</v>
      </c>
      <c r="AD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</row>
    <row r="24" spans="1:209" x14ac:dyDescent="0.2">
      <c r="A24" s="21"/>
      <c r="B24" s="18">
        <v>2018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>
        <f t="shared" si="14"/>
        <v>1.117</v>
      </c>
      <c r="X24" s="22">
        <f t="shared" si="15"/>
        <v>0.95700000000000007</v>
      </c>
      <c r="Y24" s="22">
        <f t="shared" si="16"/>
        <v>1.036</v>
      </c>
      <c r="Z24" s="23">
        <f t="shared" si="20"/>
        <v>1.2849999999999999</v>
      </c>
      <c r="AA24" s="22">
        <f t="shared" si="17"/>
        <v>0.96700000000000008</v>
      </c>
      <c r="AB24" s="22">
        <f t="shared" si="21"/>
        <v>1.089</v>
      </c>
      <c r="AC24" s="24">
        <f t="shared" si="18"/>
        <v>1.38</v>
      </c>
      <c r="AD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</row>
    <row r="25" spans="1:209" x14ac:dyDescent="0.2">
      <c r="A25" s="21"/>
      <c r="B25" s="18">
        <v>2019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>
        <f t="shared" si="15"/>
        <v>0.95700000000000007</v>
      </c>
      <c r="Y25" s="22">
        <f>$Y$3/100</f>
        <v>1.036</v>
      </c>
      <c r="Z25" s="23">
        <f>$Z$4</f>
        <v>1.2849999999999999</v>
      </c>
      <c r="AA25" s="22">
        <f t="shared" si="17"/>
        <v>0.96700000000000008</v>
      </c>
      <c r="AB25" s="22">
        <f t="shared" si="21"/>
        <v>1.089</v>
      </c>
      <c r="AC25" s="24">
        <f t="shared" si="18"/>
        <v>1.23</v>
      </c>
      <c r="AD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</row>
    <row r="26" spans="1:209" ht="12" customHeight="1" x14ac:dyDescent="0.2">
      <c r="A26" s="21"/>
      <c r="B26" s="18">
        <v>2020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>
        <f>$Y$3/100</f>
        <v>1.036</v>
      </c>
      <c r="Z26" s="23">
        <f>Z25</f>
        <v>1.2849999999999999</v>
      </c>
      <c r="AA26" s="22">
        <f t="shared" si="17"/>
        <v>0.96700000000000008</v>
      </c>
      <c r="AB26" s="22">
        <f t="shared" si="21"/>
        <v>1.089</v>
      </c>
      <c r="AC26" s="24">
        <f t="shared" si="18"/>
        <v>1.29</v>
      </c>
      <c r="AD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</row>
    <row r="27" spans="1:209" x14ac:dyDescent="0.2">
      <c r="A27" s="21"/>
      <c r="B27" s="18">
        <v>2021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3">
        <f>Z26</f>
        <v>1.2849999999999999</v>
      </c>
      <c r="AA27" s="22">
        <f t="shared" si="17"/>
        <v>0.96700000000000008</v>
      </c>
      <c r="AB27" s="22">
        <f t="shared" si="21"/>
        <v>1.089</v>
      </c>
      <c r="AC27" s="24">
        <f t="shared" si="18"/>
        <v>1.24</v>
      </c>
      <c r="AD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</row>
    <row r="28" spans="1:209" x14ac:dyDescent="0.2">
      <c r="B28" s="18">
        <v>2022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3"/>
      <c r="AA28" s="22">
        <f>$AA$3/100</f>
        <v>0.96700000000000008</v>
      </c>
      <c r="AB28" s="22">
        <f t="shared" si="21"/>
        <v>1.089</v>
      </c>
      <c r="AC28" s="24">
        <f t="shared" si="18"/>
        <v>0.97</v>
      </c>
    </row>
    <row r="29" spans="1:209" x14ac:dyDescent="0.2">
      <c r="B29" s="18">
        <v>2023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3"/>
      <c r="AA29" s="22"/>
      <c r="AB29" s="23"/>
      <c r="AC29" s="24">
        <f t="shared" si="18"/>
        <v>0</v>
      </c>
    </row>
    <row r="40" spans="20:20" ht="12" customHeight="1" x14ac:dyDescent="0.2"/>
    <row r="43" spans="20:20" x14ac:dyDescent="0.2">
      <c r="T43" s="28">
        <v>43131</v>
      </c>
    </row>
    <row r="44" spans="20:20" x14ac:dyDescent="0.2">
      <c r="T44" s="28">
        <v>43780</v>
      </c>
    </row>
    <row r="45" spans="20:20" x14ac:dyDescent="0.2">
      <c r="T45" s="28">
        <v>43152</v>
      </c>
    </row>
    <row r="50" spans="5:15" x14ac:dyDescent="0.2">
      <c r="E50" s="29" t="s">
        <v>2872</v>
      </c>
      <c r="F50" s="30"/>
      <c r="G50" s="30"/>
      <c r="H50" s="30"/>
      <c r="I50" s="30"/>
      <c r="J50" s="30"/>
      <c r="K50" s="30"/>
      <c r="L50" s="30"/>
      <c r="M50" s="30"/>
    </row>
    <row r="51" spans="5:15" x14ac:dyDescent="0.2">
      <c r="E51" s="31"/>
      <c r="F51" s="31"/>
      <c r="G51" s="31"/>
      <c r="H51" s="31"/>
      <c r="I51" s="31"/>
      <c r="J51" s="31"/>
      <c r="K51" s="31"/>
      <c r="L51" s="30"/>
      <c r="M51" s="30"/>
    </row>
    <row r="52" spans="5:15" ht="12" customHeight="1" x14ac:dyDescent="0.2">
      <c r="E52" s="70" t="s">
        <v>2873</v>
      </c>
      <c r="F52" s="70"/>
      <c r="G52" s="70"/>
      <c r="H52" s="70"/>
      <c r="I52" s="70"/>
      <c r="J52" s="70"/>
      <c r="K52" s="70"/>
      <c r="L52" s="70"/>
      <c r="M52" s="30"/>
    </row>
    <row r="53" spans="5:15" ht="12" customHeight="1" x14ac:dyDescent="0.2">
      <c r="E53" s="71" t="s">
        <v>2874</v>
      </c>
      <c r="F53" s="71"/>
      <c r="G53" s="71"/>
      <c r="H53" s="71"/>
      <c r="I53" s="71"/>
      <c r="J53" s="71"/>
      <c r="K53" s="71"/>
      <c r="L53" s="71"/>
      <c r="M53" s="71"/>
    </row>
    <row r="54" spans="5:15" x14ac:dyDescent="0.2">
      <c r="E54" s="32"/>
      <c r="F54" s="33">
        <v>2013</v>
      </c>
      <c r="G54" s="33">
        <v>2014</v>
      </c>
      <c r="H54" s="33">
        <v>2015</v>
      </c>
      <c r="I54" s="33">
        <v>2016</v>
      </c>
      <c r="J54" s="33">
        <v>2017</v>
      </c>
      <c r="K54" s="33">
        <v>2018</v>
      </c>
      <c r="L54" s="33">
        <v>2019</v>
      </c>
      <c r="M54" s="33">
        <v>2020</v>
      </c>
    </row>
    <row r="55" spans="5:15" ht="12" customHeight="1" x14ac:dyDescent="0.2">
      <c r="E55" s="72" t="s">
        <v>2875</v>
      </c>
      <c r="F55" s="73"/>
      <c r="G55" s="73"/>
      <c r="H55" s="73"/>
      <c r="I55" s="73"/>
      <c r="J55" s="73"/>
      <c r="K55" s="73"/>
      <c r="L55" s="73"/>
      <c r="M55" s="74"/>
    </row>
    <row r="56" spans="5:15" x14ac:dyDescent="0.2">
      <c r="E56" s="34" t="s">
        <v>2876</v>
      </c>
      <c r="F56" s="35">
        <v>99.9</v>
      </c>
      <c r="G56" s="35">
        <v>100.4</v>
      </c>
      <c r="H56" s="35">
        <v>101.9</v>
      </c>
      <c r="I56" s="35">
        <v>98.4</v>
      </c>
      <c r="J56" s="35">
        <v>103.26</v>
      </c>
      <c r="K56" s="35">
        <v>100.23</v>
      </c>
      <c r="L56" s="35">
        <v>97.98</v>
      </c>
      <c r="M56" s="35">
        <v>101.18</v>
      </c>
      <c r="O56" s="20">
        <f>L56/100</f>
        <v>0.9798</v>
      </c>
    </row>
    <row r="57" spans="5:15" x14ac:dyDescent="0.2">
      <c r="E57" s="36" t="s">
        <v>2877</v>
      </c>
      <c r="F57" s="37">
        <v>100.7</v>
      </c>
      <c r="G57" s="37">
        <v>99.6</v>
      </c>
      <c r="H57" s="37">
        <v>102.1</v>
      </c>
      <c r="I57" s="37">
        <v>98.8</v>
      </c>
      <c r="J57" s="37">
        <v>100.8</v>
      </c>
      <c r="K57" s="37">
        <v>100.92</v>
      </c>
      <c r="L57" s="37">
        <v>100.14</v>
      </c>
      <c r="M57" s="37">
        <v>99.35</v>
      </c>
      <c r="O57" s="20">
        <f t="shared" ref="O57:O64" si="22">L57/100</f>
        <v>1.0014000000000001</v>
      </c>
    </row>
    <row r="58" spans="5:15" x14ac:dyDescent="0.2">
      <c r="E58" s="36" t="s">
        <v>2878</v>
      </c>
      <c r="F58" s="37">
        <v>100.5</v>
      </c>
      <c r="G58" s="37">
        <v>102.5</v>
      </c>
      <c r="H58" s="37">
        <v>105.8</v>
      </c>
      <c r="I58" s="37">
        <v>103</v>
      </c>
      <c r="J58" s="37">
        <v>99.73</v>
      </c>
      <c r="K58" s="37">
        <v>99.13</v>
      </c>
      <c r="L58" s="37">
        <v>100.85</v>
      </c>
      <c r="M58" s="37">
        <v>98.65</v>
      </c>
      <c r="O58" s="20">
        <f t="shared" si="22"/>
        <v>1.0085</v>
      </c>
    </row>
    <row r="59" spans="5:15" x14ac:dyDescent="0.2">
      <c r="E59" s="36" t="s">
        <v>2879</v>
      </c>
      <c r="F59" s="37">
        <v>98.6</v>
      </c>
      <c r="G59" s="37">
        <v>100.6</v>
      </c>
      <c r="H59" s="37">
        <v>102.7</v>
      </c>
      <c r="I59" s="37">
        <v>101.9</v>
      </c>
      <c r="J59" s="37">
        <v>98.49</v>
      </c>
      <c r="K59" s="37">
        <v>101.22</v>
      </c>
      <c r="L59" s="37">
        <v>100.45</v>
      </c>
      <c r="M59" s="37">
        <v>92.82</v>
      </c>
      <c r="O59" s="20">
        <f t="shared" si="22"/>
        <v>1.0044999999999999</v>
      </c>
    </row>
    <row r="60" spans="5:15" x14ac:dyDescent="0.2">
      <c r="E60" s="36" t="s">
        <v>2880</v>
      </c>
      <c r="F60" s="37">
        <v>98.8</v>
      </c>
      <c r="G60" s="37">
        <v>100.5</v>
      </c>
      <c r="H60" s="37">
        <v>98.7</v>
      </c>
      <c r="I60" s="37">
        <v>101.1</v>
      </c>
      <c r="J60" s="37">
        <v>99.52</v>
      </c>
      <c r="K60" s="37">
        <v>103.91</v>
      </c>
      <c r="L60" s="37">
        <v>101.81</v>
      </c>
      <c r="M60" s="37">
        <v>97.21</v>
      </c>
      <c r="O60" s="20">
        <f t="shared" si="22"/>
        <v>1.0181</v>
      </c>
    </row>
    <row r="61" spans="5:15" x14ac:dyDescent="0.2">
      <c r="E61" s="36" t="s">
        <v>2881</v>
      </c>
      <c r="F61" s="37">
        <v>100.4</v>
      </c>
      <c r="G61" s="37">
        <v>100.8</v>
      </c>
      <c r="H61" s="37">
        <v>100.8</v>
      </c>
      <c r="I61" s="37">
        <v>102.6</v>
      </c>
      <c r="J61" s="37">
        <v>99.69</v>
      </c>
      <c r="K61" s="37">
        <v>103.42</v>
      </c>
      <c r="L61" s="37">
        <v>99.44</v>
      </c>
      <c r="M61" s="37">
        <v>106.11</v>
      </c>
      <c r="O61" s="20">
        <f t="shared" si="22"/>
        <v>0.99439999999999995</v>
      </c>
    </row>
    <row r="62" spans="5:15" x14ac:dyDescent="0.2">
      <c r="E62" s="36" t="s">
        <v>2882</v>
      </c>
      <c r="F62" s="37">
        <v>102.6</v>
      </c>
      <c r="G62" s="37">
        <v>100</v>
      </c>
      <c r="H62" s="37">
        <v>100.4</v>
      </c>
      <c r="I62" s="37">
        <v>98.7</v>
      </c>
      <c r="J62" s="37">
        <v>101.51</v>
      </c>
      <c r="K62" s="37">
        <v>100.22</v>
      </c>
      <c r="L62" s="37">
        <v>99.44</v>
      </c>
      <c r="M62" s="37">
        <v>101.02</v>
      </c>
      <c r="O62" s="20">
        <f t="shared" si="22"/>
        <v>0.99439999999999995</v>
      </c>
    </row>
    <row r="63" spans="5:15" x14ac:dyDescent="0.2">
      <c r="E63" s="36" t="s">
        <v>2883</v>
      </c>
      <c r="F63" s="37">
        <v>101.3</v>
      </c>
      <c r="G63" s="37">
        <v>99.2</v>
      </c>
      <c r="H63" s="37">
        <v>99</v>
      </c>
      <c r="I63" s="37">
        <v>100.4</v>
      </c>
      <c r="J63" s="37">
        <v>102.41</v>
      </c>
      <c r="K63" s="37">
        <v>101.34</v>
      </c>
      <c r="L63" s="37">
        <v>99.73</v>
      </c>
      <c r="M63" s="37">
        <v>100.65</v>
      </c>
      <c r="O63" s="20">
        <f t="shared" si="22"/>
        <v>0.99730000000000008</v>
      </c>
    </row>
    <row r="64" spans="5:15" x14ac:dyDescent="0.2">
      <c r="E64" s="36" t="s">
        <v>2884</v>
      </c>
      <c r="F64" s="37">
        <v>98.9</v>
      </c>
      <c r="G64" s="37">
        <v>100.5</v>
      </c>
      <c r="H64" s="37">
        <v>101.9</v>
      </c>
      <c r="I64" s="37">
        <v>100.4</v>
      </c>
      <c r="J64" s="37">
        <v>101.16</v>
      </c>
      <c r="K64" s="37">
        <v>103.25</v>
      </c>
      <c r="L64" s="37">
        <v>99.77</v>
      </c>
      <c r="M64" s="37">
        <v>100.32</v>
      </c>
      <c r="O64" s="20">
        <f t="shared" si="22"/>
        <v>0.99769999999999992</v>
      </c>
    </row>
    <row r="65" spans="5:24" x14ac:dyDescent="0.2">
      <c r="E65" s="36" t="s">
        <v>2885</v>
      </c>
      <c r="F65" s="37">
        <v>98.6</v>
      </c>
      <c r="G65" s="37">
        <v>99.5</v>
      </c>
      <c r="H65" s="37">
        <v>99.3</v>
      </c>
      <c r="I65" s="37">
        <v>100.5</v>
      </c>
      <c r="J65" s="37">
        <v>100.86</v>
      </c>
      <c r="K65" s="37">
        <v>100.68</v>
      </c>
      <c r="L65" s="37">
        <v>99.16</v>
      </c>
      <c r="M65" s="37">
        <v>101.01</v>
      </c>
    </row>
    <row r="66" spans="5:24" ht="12" customHeight="1" x14ac:dyDescent="0.2">
      <c r="E66" s="36" t="s">
        <v>2886</v>
      </c>
      <c r="F66" s="37">
        <v>101.2</v>
      </c>
      <c r="G66" s="37">
        <v>101</v>
      </c>
      <c r="H66" s="37">
        <v>97.7</v>
      </c>
      <c r="I66" s="37">
        <v>100.9</v>
      </c>
      <c r="J66" s="37">
        <v>101.24</v>
      </c>
      <c r="K66" s="37">
        <v>96.71</v>
      </c>
      <c r="L66" s="37">
        <v>99.61</v>
      </c>
      <c r="M66" s="37">
        <v>101.46</v>
      </c>
    </row>
    <row r="67" spans="5:24" ht="60" x14ac:dyDescent="0.2">
      <c r="E67" s="38" t="s">
        <v>2887</v>
      </c>
      <c r="F67" s="39">
        <v>103.46</v>
      </c>
      <c r="G67" s="39">
        <v>106.28</v>
      </c>
      <c r="H67" s="39">
        <v>112.14</v>
      </c>
      <c r="I67" s="39">
        <v>107.45</v>
      </c>
      <c r="J67" s="39">
        <v>108.37</v>
      </c>
      <c r="K67" s="39">
        <v>111.71</v>
      </c>
      <c r="L67" s="39">
        <v>95.74</v>
      </c>
      <c r="M67" s="39">
        <v>103.56</v>
      </c>
      <c r="O67" s="20" t="e">
        <f>O56*O57*O58*O59*O60*O61*#REF!*O62*O63*O64</f>
        <v>#REF!</v>
      </c>
    </row>
    <row r="69" spans="5:24" x14ac:dyDescent="0.2">
      <c r="E69" s="30" t="s">
        <v>2888</v>
      </c>
      <c r="F69" s="30"/>
      <c r="G69" s="30"/>
      <c r="H69" s="30"/>
      <c r="I69" s="30"/>
      <c r="J69" s="30"/>
      <c r="K69" s="30"/>
      <c r="L69" s="30"/>
      <c r="M69" s="30"/>
    </row>
    <row r="71" spans="5:24" x14ac:dyDescent="0.2">
      <c r="E71" s="20" t="s">
        <v>2889</v>
      </c>
    </row>
    <row r="75" spans="5:24" x14ac:dyDescent="0.2">
      <c r="E75" s="70" t="s">
        <v>2890</v>
      </c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</row>
    <row r="76" spans="5:24" x14ac:dyDescent="0.2">
      <c r="E76" s="75" t="s">
        <v>2874</v>
      </c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</row>
    <row r="77" spans="5:24" x14ac:dyDescent="0.2">
      <c r="E77" s="40"/>
      <c r="F77" s="41">
        <v>1998</v>
      </c>
      <c r="G77" s="41">
        <v>1999</v>
      </c>
      <c r="H77" s="41">
        <v>2000</v>
      </c>
      <c r="I77" s="41">
        <v>2001</v>
      </c>
      <c r="J77" s="41">
        <v>2002</v>
      </c>
      <c r="K77" s="41">
        <v>2003</v>
      </c>
      <c r="L77" s="41">
        <v>2004</v>
      </c>
      <c r="M77" s="41">
        <v>2005</v>
      </c>
      <c r="N77" s="41">
        <v>2006</v>
      </c>
      <c r="O77" s="41">
        <v>2007</v>
      </c>
      <c r="P77" s="41">
        <v>2008</v>
      </c>
      <c r="Q77" s="41">
        <v>2009</v>
      </c>
      <c r="R77" s="41">
        <v>2010</v>
      </c>
      <c r="S77" s="41">
        <v>2011</v>
      </c>
      <c r="T77" s="41">
        <v>2012</v>
      </c>
      <c r="U77" s="33">
        <v>2013</v>
      </c>
      <c r="V77" s="33">
        <v>2014</v>
      </c>
      <c r="W77" s="33">
        <v>2015</v>
      </c>
      <c r="X77" s="33">
        <v>2016</v>
      </c>
    </row>
    <row r="78" spans="5:24" x14ac:dyDescent="0.2">
      <c r="E78" s="66" t="s">
        <v>2875</v>
      </c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8"/>
    </row>
    <row r="79" spans="5:24" x14ac:dyDescent="0.2">
      <c r="E79" s="34" t="s">
        <v>2876</v>
      </c>
      <c r="F79" s="35">
        <v>100.79</v>
      </c>
      <c r="G79" s="35">
        <v>107.24</v>
      </c>
      <c r="H79" s="35">
        <v>104.31</v>
      </c>
      <c r="I79" s="35">
        <v>101.32</v>
      </c>
      <c r="J79" s="35">
        <v>100.21</v>
      </c>
      <c r="K79" s="35">
        <v>100.52</v>
      </c>
      <c r="L79" s="35">
        <v>103.99</v>
      </c>
      <c r="M79" s="35">
        <v>100.48</v>
      </c>
      <c r="N79" s="35">
        <v>100.51</v>
      </c>
      <c r="O79" s="35">
        <v>101.89</v>
      </c>
      <c r="P79" s="35">
        <v>101.6</v>
      </c>
      <c r="Q79" s="35">
        <v>96.62</v>
      </c>
      <c r="R79" s="35">
        <v>98.94</v>
      </c>
      <c r="S79" s="42">
        <v>102.15</v>
      </c>
      <c r="T79" s="42">
        <v>99.77</v>
      </c>
      <c r="U79" s="42">
        <v>99.57</v>
      </c>
      <c r="V79" s="42">
        <v>100.44</v>
      </c>
      <c r="W79" s="42">
        <v>101.32</v>
      </c>
      <c r="X79" s="42">
        <v>98.61</v>
      </c>
    </row>
    <row r="80" spans="5:24" ht="12" customHeight="1" x14ac:dyDescent="0.2">
      <c r="E80" s="36" t="s">
        <v>2877</v>
      </c>
      <c r="F80" s="37">
        <v>100.66</v>
      </c>
      <c r="G80" s="37">
        <v>105.28</v>
      </c>
      <c r="H80" s="37">
        <v>103.14</v>
      </c>
      <c r="I80" s="37">
        <v>101.1</v>
      </c>
      <c r="J80" s="37">
        <v>99.49</v>
      </c>
      <c r="K80" s="37">
        <v>101.58</v>
      </c>
      <c r="L80" s="37">
        <v>103.35</v>
      </c>
      <c r="M80" s="37">
        <v>101.27</v>
      </c>
      <c r="N80" s="37">
        <v>103.29</v>
      </c>
      <c r="O80" s="37">
        <v>99.88</v>
      </c>
      <c r="P80" s="37">
        <v>100.65</v>
      </c>
      <c r="Q80" s="37">
        <v>105.09</v>
      </c>
      <c r="R80" s="37">
        <v>101.99</v>
      </c>
      <c r="S80" s="43">
        <v>103.36</v>
      </c>
      <c r="T80" s="42">
        <v>101.05</v>
      </c>
      <c r="U80" s="42">
        <v>100.78</v>
      </c>
      <c r="V80" s="42">
        <v>99.58</v>
      </c>
      <c r="W80" s="42">
        <v>102.12</v>
      </c>
      <c r="X80" s="42">
        <v>98.42</v>
      </c>
    </row>
    <row r="81" spans="3:24" x14ac:dyDescent="0.2">
      <c r="E81" s="36" t="s">
        <v>2878</v>
      </c>
      <c r="F81" s="37">
        <v>99.36</v>
      </c>
      <c r="G81" s="37">
        <v>104.05</v>
      </c>
      <c r="H81" s="37">
        <v>102.24</v>
      </c>
      <c r="I81" s="37">
        <v>100.69</v>
      </c>
      <c r="J81" s="37">
        <v>100.02</v>
      </c>
      <c r="K81" s="37">
        <v>101.41</v>
      </c>
      <c r="L81" s="37">
        <v>101.32</v>
      </c>
      <c r="M81" s="37">
        <v>102.48</v>
      </c>
      <c r="N81" s="37">
        <v>102.07</v>
      </c>
      <c r="O81" s="37">
        <v>99.96</v>
      </c>
      <c r="P81" s="37">
        <v>100.73</v>
      </c>
      <c r="Q81" s="37">
        <v>102.85</v>
      </c>
      <c r="R81" s="37">
        <v>101.81</v>
      </c>
      <c r="S81" s="43">
        <v>101.36</v>
      </c>
      <c r="T81" s="42">
        <v>102.15</v>
      </c>
      <c r="U81" s="42">
        <v>100.5</v>
      </c>
      <c r="V81" s="42">
        <v>102.27</v>
      </c>
      <c r="W81" s="42">
        <v>105.5</v>
      </c>
      <c r="X81" s="42">
        <v>103.12</v>
      </c>
    </row>
    <row r="82" spans="3:24" x14ac:dyDescent="0.2">
      <c r="E82" s="36" t="s">
        <v>2879</v>
      </c>
      <c r="F82" s="37">
        <v>99.88</v>
      </c>
      <c r="G82" s="37">
        <v>104.43</v>
      </c>
      <c r="H82" s="37">
        <v>101.68</v>
      </c>
      <c r="I82" s="37">
        <v>100.8</v>
      </c>
      <c r="J82" s="37">
        <v>102.07</v>
      </c>
      <c r="K82" s="37">
        <v>101.05</v>
      </c>
      <c r="L82" s="37">
        <v>102.14</v>
      </c>
      <c r="M82" s="37">
        <v>102.49</v>
      </c>
      <c r="N82" s="37">
        <v>100.57</v>
      </c>
      <c r="O82" s="37">
        <v>104.31</v>
      </c>
      <c r="P82" s="37">
        <v>104.52</v>
      </c>
      <c r="Q82" s="37">
        <v>102.44</v>
      </c>
      <c r="R82" s="37">
        <v>103.17</v>
      </c>
      <c r="S82" s="43">
        <v>101.97</v>
      </c>
      <c r="T82" s="42">
        <v>100.68</v>
      </c>
      <c r="U82" s="42">
        <v>98.8</v>
      </c>
      <c r="V82" s="42">
        <v>100.73</v>
      </c>
      <c r="W82" s="42">
        <v>102.67</v>
      </c>
      <c r="X82" s="42">
        <v>102.6</v>
      </c>
    </row>
    <row r="83" spans="3:24" x14ac:dyDescent="0.2">
      <c r="E83" s="36" t="s">
        <v>2880</v>
      </c>
      <c r="F83" s="37">
        <v>98.67</v>
      </c>
      <c r="G83" s="37">
        <v>103.88</v>
      </c>
      <c r="H83" s="37">
        <v>101.69</v>
      </c>
      <c r="I83" s="37">
        <v>101.06</v>
      </c>
      <c r="J83" s="37">
        <v>102.17</v>
      </c>
      <c r="K83" s="37">
        <v>100.06</v>
      </c>
      <c r="L83" s="37">
        <v>102.07</v>
      </c>
      <c r="M83" s="37">
        <v>102.68</v>
      </c>
      <c r="N83" s="37">
        <v>101.83</v>
      </c>
      <c r="O83" s="37">
        <v>105.35</v>
      </c>
      <c r="P83" s="37">
        <v>103.53</v>
      </c>
      <c r="Q83" s="37">
        <v>100.64</v>
      </c>
      <c r="R83" s="37">
        <v>102.72</v>
      </c>
      <c r="S83" s="43">
        <v>101.05</v>
      </c>
      <c r="T83" s="42">
        <v>97.62</v>
      </c>
      <c r="U83" s="42">
        <v>99.04</v>
      </c>
      <c r="V83" s="42">
        <v>100.42</v>
      </c>
      <c r="W83" s="42">
        <v>98.77</v>
      </c>
      <c r="X83" s="42">
        <v>100.97</v>
      </c>
    </row>
    <row r="84" spans="3:24" x14ac:dyDescent="0.2">
      <c r="E84" s="36" t="s">
        <v>2881</v>
      </c>
      <c r="F84" s="37">
        <v>99.68</v>
      </c>
      <c r="G84" s="37">
        <v>103.22</v>
      </c>
      <c r="H84" s="37">
        <v>102.44</v>
      </c>
      <c r="I84" s="37">
        <v>102.53</v>
      </c>
      <c r="J84" s="37">
        <v>103</v>
      </c>
      <c r="K84" s="37">
        <v>100.37</v>
      </c>
      <c r="L84" s="37">
        <v>102.82</v>
      </c>
      <c r="M84" s="37">
        <v>100.06</v>
      </c>
      <c r="N84" s="37">
        <v>100.78</v>
      </c>
      <c r="O84" s="37">
        <v>102.51</v>
      </c>
      <c r="P84" s="37">
        <v>104.93</v>
      </c>
      <c r="Q84" s="37">
        <v>102.15</v>
      </c>
      <c r="R84" s="37">
        <v>96.9</v>
      </c>
      <c r="S84" s="43">
        <v>97.73</v>
      </c>
      <c r="T84" s="42">
        <v>99.15</v>
      </c>
      <c r="U84" s="42">
        <v>100.41</v>
      </c>
      <c r="V84" s="42">
        <v>100.81</v>
      </c>
      <c r="W84" s="42">
        <v>100.7</v>
      </c>
      <c r="X84" s="42">
        <v>102.66</v>
      </c>
    </row>
    <row r="85" spans="3:24" x14ac:dyDescent="0.2">
      <c r="E85" s="36" t="s">
        <v>2891</v>
      </c>
      <c r="F85" s="37">
        <v>98.44</v>
      </c>
      <c r="G85" s="37">
        <v>104.68</v>
      </c>
      <c r="H85" s="37">
        <v>102.83</v>
      </c>
      <c r="I85" s="37">
        <v>100.51</v>
      </c>
      <c r="J85" s="37">
        <v>102.59</v>
      </c>
      <c r="K85" s="37">
        <v>102.23</v>
      </c>
      <c r="L85" s="37">
        <v>101.15</v>
      </c>
      <c r="M85" s="37">
        <v>100.54</v>
      </c>
      <c r="N85" s="37">
        <v>101.75</v>
      </c>
      <c r="O85" s="37">
        <v>100.72</v>
      </c>
      <c r="P85" s="37">
        <v>105.36</v>
      </c>
      <c r="Q85" s="37">
        <v>101.79</v>
      </c>
      <c r="R85" s="37">
        <v>100.61</v>
      </c>
      <c r="S85" s="43">
        <v>98.17</v>
      </c>
      <c r="T85" s="42">
        <v>98.88</v>
      </c>
      <c r="U85" s="42">
        <v>102.03</v>
      </c>
      <c r="V85" s="42">
        <v>101.63</v>
      </c>
      <c r="W85" s="42">
        <v>101.45</v>
      </c>
      <c r="X85" s="42">
        <v>100.14</v>
      </c>
    </row>
    <row r="86" spans="3:24" x14ac:dyDescent="0.2">
      <c r="E86" s="36" t="s">
        <v>2882</v>
      </c>
      <c r="F86" s="37">
        <v>97.78</v>
      </c>
      <c r="G86" s="37">
        <v>104.49</v>
      </c>
      <c r="H86" s="37">
        <v>101.8</v>
      </c>
      <c r="I86" s="37">
        <v>99.98</v>
      </c>
      <c r="J86" s="37">
        <v>101.95</v>
      </c>
      <c r="K86" s="37">
        <v>101.8</v>
      </c>
      <c r="L86" s="37">
        <v>101.84</v>
      </c>
      <c r="M86" s="37">
        <v>102</v>
      </c>
      <c r="N86" s="37">
        <v>102.16</v>
      </c>
      <c r="O86" s="37">
        <v>102.05</v>
      </c>
      <c r="P86" s="37">
        <v>100.48</v>
      </c>
      <c r="Q86" s="37">
        <v>101.43</v>
      </c>
      <c r="R86" s="37">
        <v>103.28</v>
      </c>
      <c r="S86" s="43">
        <v>103.26</v>
      </c>
      <c r="T86" s="42">
        <v>105.13</v>
      </c>
      <c r="U86" s="42">
        <v>102.82</v>
      </c>
      <c r="V86" s="42">
        <v>99.99</v>
      </c>
      <c r="W86" s="42">
        <v>100.13</v>
      </c>
      <c r="X86" s="42">
        <v>98.63</v>
      </c>
    </row>
    <row r="87" spans="3:24" x14ac:dyDescent="0.2">
      <c r="E87" s="36" t="s">
        <v>2886</v>
      </c>
      <c r="F87" s="37">
        <v>104.47</v>
      </c>
      <c r="G87" s="37">
        <v>102.52</v>
      </c>
      <c r="H87" s="37">
        <v>101.07</v>
      </c>
      <c r="I87" s="37">
        <v>99.68</v>
      </c>
      <c r="J87" s="37">
        <v>100.14</v>
      </c>
      <c r="K87" s="37">
        <v>100.49</v>
      </c>
      <c r="L87" s="37">
        <v>100.09</v>
      </c>
      <c r="M87" s="37">
        <v>97.89</v>
      </c>
      <c r="N87" s="37">
        <v>100.97</v>
      </c>
      <c r="O87" s="37">
        <v>103.71</v>
      </c>
      <c r="P87" s="37">
        <v>92.41</v>
      </c>
      <c r="Q87" s="37">
        <v>100.5</v>
      </c>
      <c r="R87" s="37">
        <v>100.99</v>
      </c>
      <c r="S87" s="43">
        <v>100.16</v>
      </c>
      <c r="T87" s="42">
        <v>98.9</v>
      </c>
      <c r="U87" s="42">
        <v>101.03</v>
      </c>
      <c r="V87" s="42">
        <v>100.75</v>
      </c>
      <c r="W87" s="42">
        <v>97.79</v>
      </c>
      <c r="X87" s="42">
        <v>100.57</v>
      </c>
    </row>
    <row r="88" spans="3:24" ht="60" x14ac:dyDescent="0.2">
      <c r="E88" s="38" t="s">
        <v>2887</v>
      </c>
      <c r="F88" s="39">
        <v>119.39</v>
      </c>
      <c r="G88" s="39">
        <v>170.65</v>
      </c>
      <c r="H88" s="39">
        <v>131.91999999999999</v>
      </c>
      <c r="I88" s="39">
        <v>108.33</v>
      </c>
      <c r="J88" s="39">
        <v>117.65</v>
      </c>
      <c r="K88" s="39">
        <v>112.54</v>
      </c>
      <c r="L88" s="39">
        <v>128.83000000000001</v>
      </c>
      <c r="M88" s="39">
        <v>113.35</v>
      </c>
      <c r="N88" s="39">
        <v>110.37</v>
      </c>
      <c r="O88" s="39">
        <v>125.07</v>
      </c>
      <c r="P88" s="39">
        <v>93</v>
      </c>
      <c r="Q88" s="39">
        <v>113.85</v>
      </c>
      <c r="R88" s="39">
        <v>116.66</v>
      </c>
      <c r="S88" s="39">
        <v>112.01</v>
      </c>
      <c r="T88" s="39">
        <v>105.14</v>
      </c>
      <c r="U88" s="39">
        <v>103.69</v>
      </c>
      <c r="V88" s="39">
        <v>105.85</v>
      </c>
      <c r="W88" s="39">
        <v>110.66</v>
      </c>
      <c r="X88" s="39">
        <v>107.41</v>
      </c>
    </row>
    <row r="89" spans="3:24" ht="12" customHeight="1" x14ac:dyDescent="0.2"/>
    <row r="90" spans="3:24" x14ac:dyDescent="0.2">
      <c r="E90" s="30" t="s">
        <v>2888</v>
      </c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</row>
    <row r="93" spans="3:24" x14ac:dyDescent="0.2">
      <c r="C93" s="44"/>
    </row>
    <row r="119" spans="5:5" x14ac:dyDescent="0.2">
      <c r="E119" s="20" t="s">
        <v>2896</v>
      </c>
    </row>
    <row r="144" spans="13:13" ht="15" x14ac:dyDescent="0.25">
      <c r="M144" s="45"/>
    </row>
    <row r="156" spans="14:14" ht="15" x14ac:dyDescent="0.25">
      <c r="N156" s="45" t="s">
        <v>2892</v>
      </c>
    </row>
    <row r="231" spans="5:5" x14ac:dyDescent="0.2">
      <c r="E231" s="20" t="s">
        <v>2893</v>
      </c>
    </row>
    <row r="287" spans="4:4" x14ac:dyDescent="0.2">
      <c r="D287" s="20" t="s">
        <v>2897</v>
      </c>
    </row>
    <row r="311" spans="4:4" x14ac:dyDescent="0.2">
      <c r="D311" s="20" t="s">
        <v>2894</v>
      </c>
    </row>
    <row r="371" spans="4:4" x14ac:dyDescent="0.2">
      <c r="D371" s="20" t="s">
        <v>2895</v>
      </c>
    </row>
    <row r="393" spans="14:14" x14ac:dyDescent="0.2">
      <c r="N393" s="20">
        <f>[1]Индексы!B18</f>
        <v>2012</v>
      </c>
    </row>
  </sheetData>
  <mergeCells count="7">
    <mergeCell ref="E78:X78"/>
    <mergeCell ref="AC2:AC3"/>
    <mergeCell ref="E52:L52"/>
    <mergeCell ref="E53:M53"/>
    <mergeCell ref="E55:M55"/>
    <mergeCell ref="E75:X75"/>
    <mergeCell ref="E76:X76"/>
  </mergeCells>
  <hyperlinks>
    <hyperlink ref="D6" r:id="rId1" location="/document/77673486/entry/0" display="http://ivo.garant.ru/ - /document/77673486/entry/0"/>
    <hyperlink ref="E6" r:id="rId2" location="/document/77680214/entry/0" display="http://ivo.garant.ru/ - /document/77680214/entry/0"/>
    <hyperlink ref="D7" r:id="rId3" location="/document/77660199/entry/0" display="http://ivo.garant.ru/ - /document/77660199/entry/0"/>
    <hyperlink ref="E7" r:id="rId4" location="/document/77660237/entry/0" display="http://ivo.garant.ru/ - /document/77660237/entry/0"/>
    <hyperlink ref="F7" r:id="rId5" location="/document/77660281/entry/0" display="http://ivo.garant.ru/ - /document/77660281/entry/0"/>
    <hyperlink ref="G7" r:id="rId6" location="/document/77660322/entry/0" display="http://ivo.garant.ru/ - /document/77660322/entry/0"/>
    <hyperlink ref="H7" r:id="rId7" location="/document/77660360/entry/0" display="http://ivo.garant.ru/ - /document/77660360/entry/0"/>
    <hyperlink ref="I7" r:id="rId8" location="/document/77660403/entry/0" display="http://ivo.garant.ru/ - /document/77660403/entry/0"/>
    <hyperlink ref="J7" r:id="rId9" location="/document/57750496/entry/0" display="http://ivo.garant.ru/ - /document/57750496/entry/0"/>
    <hyperlink ref="K7" r:id="rId10" location="/document/77673213/entry/0" display="http://ivo.garant.ru/ - /document/77673213/entry/0"/>
    <hyperlink ref="L7" r:id="rId11" location="/document/77673263/entry/0" display="http://ivo.garant.ru/ - /document/77673263/entry/0"/>
    <hyperlink ref="M7" r:id="rId12" location="/document/77673312/entry/0" display="http://ivo.garant.ru/ - /document/77673312/entry/0"/>
    <hyperlink ref="N7" r:id="rId13" location="/document/77673371/entry/0" display="http://ivo.garant.ru/ - /document/77673371/entry/0"/>
    <hyperlink ref="O7" r:id="rId14" location="/document/77673440/entry/0" display="http://ivo.garant.ru/ - /document/77673440/entry/0"/>
    <hyperlink ref="D8" r:id="rId15" location="/document/57421671/entry/0" display="http://ivo.garant.ru/ - /document/57421671/entry/0"/>
    <hyperlink ref="E8" r:id="rId16" location="/document/57421686/entry/0" display="http://ivo.garant.ru/ - /document/57421686/entry/0"/>
    <hyperlink ref="F8" r:id="rId17" location="/document/57421708/entry/0" display="http://ivo.garant.ru/ - /document/57421708/entry/0"/>
    <hyperlink ref="G8" r:id="rId18" location="/document/57421727/entry/0" display="http://ivo.garant.ru/ - /document/57421727/entry/0"/>
    <hyperlink ref="H8" r:id="rId19" location="/document/57419221/entry/0" display="http://ivo.garant.ru/ - /document/57419221/entry/0"/>
    <hyperlink ref="I8" r:id="rId20" location="/document/57421793/entry/0" display="http://ivo.garant.ru/ - /document/57421793/entry/0"/>
    <hyperlink ref="J8" r:id="rId21" location="/document/57419317/entry/0" display="http://ivo.garant.ru/ - /document/57419317/entry/0"/>
    <hyperlink ref="K8" r:id="rId22" location="/document/57421873/entry/0" display="http://ivo.garant.ru/ - /document/57421873/entry/0"/>
    <hyperlink ref="L8" r:id="rId23" location="/document/77660001/entry/0" display="http://ivo.garant.ru/ - /document/77660001/entry/0"/>
    <hyperlink ref="M8" r:id="rId24" location="/document/77660035/entry/0" display="http://ivo.garant.ru/ - /document/77660035/entry/0"/>
    <hyperlink ref="N8" r:id="rId25" location="/document/77660064/entry/0" display="http://ivo.garant.ru/ - /document/77660064/entry/0"/>
    <hyperlink ref="O8" r:id="rId26" location="/document/77660138/entry/0" display="http://ivo.garant.ru/ - /document/77660138/entry/0"/>
    <hyperlink ref="D9" r:id="rId27" location="/document/57407813/entry/0" display="http://ivo.garant.ru/ - /document/57407813/entry/0"/>
    <hyperlink ref="E9" r:id="rId28" location="/document/57407864/entry/0" display="http://ivo.garant.ru/ - /document/57407864/entry/0"/>
    <hyperlink ref="F9" r:id="rId29" location="/document/57410179/entry/0" display="http://ivo.garant.ru/ - /document/57410179/entry/0"/>
    <hyperlink ref="G9" r:id="rId30" location="/document/57407918/entry/0" display="http://ivo.garant.ru/ - /document/57407918/entry/0"/>
    <hyperlink ref="H9" r:id="rId31" location="/document/57407953/entry/0" display="http://ivo.garant.ru/ - /document/57407953/entry/0"/>
    <hyperlink ref="I9" r:id="rId32" location="/document/57415732/entry/0" display="http://ivo.garant.ru/ - /document/57415732/entry/0"/>
    <hyperlink ref="J9" r:id="rId33" location="/document/57415767/entry/0" display="http://ivo.garant.ru/ - /document/57415767/entry/0"/>
    <hyperlink ref="K9" r:id="rId34" location="/document/57415836/entry/0" display="http://ivo.garant.ru/ - /document/57415836/entry/0"/>
    <hyperlink ref="L9" r:id="rId35" location="/document/57415865/entry/0" display="http://ivo.garant.ru/ - /document/57415865/entry/0"/>
    <hyperlink ref="M9" r:id="rId36" location="/document/57415925/entry/0" display="http://ivo.garant.ru/ - /document/57415925/entry/0"/>
    <hyperlink ref="N9" r:id="rId37" location="/document/57415969/entry/0" display="http://ivo.garant.ru/ - /document/57415969/entry/0"/>
    <hyperlink ref="O9" r:id="rId38" location="/document/57421642/entry/0" display="http://ivo.garant.ru/ - /document/57421642/entry/0"/>
    <hyperlink ref="D10" r:id="rId39" location="/document/57502351/entry/0" display="http://ivo.garant.ru/ - /document/57502351/entry/0"/>
    <hyperlink ref="E10" r:id="rId40" location="/document/57502395/entry/0" display="http://ivo.garant.ru/ - /document/57502395/entry/0"/>
    <hyperlink ref="F10" r:id="rId41" location="/document/57502451/entry/0" display="http://ivo.garant.ru/ - /document/57502451/entry/0"/>
    <hyperlink ref="G10" r:id="rId42" location="/document/57502478/entry/0" display="http://ivo.garant.ru/ - /document/57502478/entry/0"/>
    <hyperlink ref="H10" r:id="rId43" location="/document/57508735/entry/0" display="http://ivo.garant.ru/ - /document/57508735/entry/0"/>
    <hyperlink ref="I10" r:id="rId44" location="/document/57401794/entry/0" display="http://ivo.garant.ru/ - /document/57401794/entry/0"/>
    <hyperlink ref="J10" r:id="rId45" location="/document/57401948/entry/0" display="http://ivo.garant.ru/ - /document/57401948/entry/0"/>
    <hyperlink ref="K10" r:id="rId46" location="/document/57508880/entry/0" display="http://ivo.garant.ru/ - /document/57508880/entry/0"/>
    <hyperlink ref="L10" r:id="rId47" location="/document/57508922/entry/0" display="http://ivo.garant.ru/ - /document/57508922/entry/0"/>
    <hyperlink ref="M10" r:id="rId48" location="/document/57508948/entry/0" display="http://ivo.garant.ru/ - /document/57508948/entry/0"/>
    <hyperlink ref="N10" r:id="rId49" location="/document/57407712/entry/0" display="http://ivo.garant.ru/ - /document/57407712/entry/0"/>
    <hyperlink ref="O10" r:id="rId50" location="/document/57407786/entry/0" display="http://ivo.garant.ru/ - /document/57407786/entry/0"/>
    <hyperlink ref="D11" r:id="rId51" location="/document/57744284/entry/0" display="http://ivo.garant.ru/ - /document/57744284/entry/0"/>
    <hyperlink ref="E11" r:id="rId52" location="/document/57744260/entry/0" display="http://ivo.garant.ru/ - /document/57744260/entry/0"/>
    <hyperlink ref="F11" r:id="rId53" location="/document/57744189/entry/0" display="http://ivo.garant.ru/ - /document/57744189/entry/0"/>
    <hyperlink ref="G11" r:id="rId54" location="/document/57746359/entry/0" display="http://ivo.garant.ru/ - /document/57746359/entry/0"/>
    <hyperlink ref="H11" r:id="rId55" location="/document/57743583/entry/0" display="http://ivo.garant.ru/ - /document/57743583/entry/0"/>
    <hyperlink ref="I11" r:id="rId56" location="/document/57746465/entry/0" display="http://ivo.garant.ru/ - /document/57746465/entry/0"/>
    <hyperlink ref="J11" r:id="rId57" location="/document/57750362/entry/0" display="http://ivo.garant.ru/ - /document/57750362/entry/0"/>
    <hyperlink ref="K11" r:id="rId58" location="/document/70746430/entry/1" display="http://ivo.garant.ru/ - /document/70746430/entry/1"/>
    <hyperlink ref="L11" r:id="rId59" location="/document/57750371/entry/0" display="http://ivo.garant.ru/ - /document/57750371/entry/0"/>
    <hyperlink ref="M11" r:id="rId60" location="/document/57750375/entry/0" display="http://ivo.garant.ru/ - /document/57750375/entry/0"/>
    <hyperlink ref="N11" r:id="rId61" location="/document/57502247/entry/0" display="http://ivo.garant.ru/ - /document/57502247/entry/0"/>
    <hyperlink ref="O11" r:id="rId62" location="/document/57502321/entry/0" display="http://ivo.garant.ru/ - /document/57502321/entry/0"/>
    <hyperlink ref="D12" r:id="rId63" location="/document/58045779/entry/0" display="http://ivo.garant.ru/ - /document/58045779/entry/0"/>
    <hyperlink ref="E12" r:id="rId64" location="/document/58050037/entry/0" display="http://ivo.garant.ru/ - /document/58050037/entry/0"/>
    <hyperlink ref="F12" r:id="rId65" location="/document/58060299/entry/0" display="http://ivo.garant.ru/ - /document/58060299/entry/0"/>
    <hyperlink ref="G12" r:id="rId66" location="/document/57742143/entry/0" display="http://ivo.garant.ru/ - /document/57742143/entry/0"/>
    <hyperlink ref="H12" r:id="rId67" location="/document/57742180/entry/0" display="http://ivo.garant.ru/ - /document/57742180/entry/0"/>
    <hyperlink ref="I12" r:id="rId68" location="/document/57741999/entry/1" display="http://ivo.garant.ru/ - /document/57741999/entry/1"/>
    <hyperlink ref="J12" r:id="rId69" location="/document/57743128/entry/1" display="http://ivo.garant.ru/ - /document/57743128/entry/1"/>
    <hyperlink ref="K12" r:id="rId70" location="/document/57743164/entry/1" display="http://ivo.garant.ru/ - /document/57743164/entry/1"/>
    <hyperlink ref="L12" r:id="rId71" location="/document/57745612/entry/0" display="http://ivo.garant.ru/ - /document/57745612/entry/0"/>
    <hyperlink ref="M12" r:id="rId72" location="/document/57743719/entry/0" display="http://ivo.garant.ru/ - /document/57743719/entry/0"/>
    <hyperlink ref="N12" r:id="rId73" location="/document/57743814/entry/0" display="http://ivo.garant.ru/ - /document/57743814/entry/0"/>
    <hyperlink ref="O12" r:id="rId74" location="/document/57743820/entry/0" display="http://ivo.garant.ru/ - /document/57743820/entry/0"/>
    <hyperlink ref="D13" r:id="rId75" location="/document/5763080/entry/0" display="http://ivo.garant.ru/ - /document/5763080/entry/0"/>
    <hyperlink ref="E13" r:id="rId76" location="/document/5763095/entry/0" display="http://ivo.garant.ru/ - /document/5763095/entry/0"/>
    <hyperlink ref="F13" r:id="rId77" location="/document/5763145/entry/0" display="http://ivo.garant.ru/ - /document/5763145/entry/0"/>
    <hyperlink ref="G13" r:id="rId78" location="/document/5763171/entry/0" display="http://ivo.garant.ru/ - /document/5763171/entry/0"/>
    <hyperlink ref="H13" r:id="rId79" location="/document/58165486/entry/0" display="http://ivo.garant.ru/ - /document/58165486/entry/0"/>
    <hyperlink ref="I13" r:id="rId80" location="/document/58045705/entry/0" display="http://ivo.garant.ru/ - /document/58045705/entry/0"/>
    <hyperlink ref="J13" r:id="rId81" location="/document/58165493/entry/0" display="http://ivo.garant.ru/ - /document/58165493/entry/0"/>
    <hyperlink ref="K13" r:id="rId82" location="/document/58045719/entry/0" display="http://ivo.garant.ru/ - /document/58045719/entry/0"/>
    <hyperlink ref="L13" r:id="rId83" location="/document/58047084/entry/0" display="http://ivo.garant.ru/ - /document/58047084/entry/0"/>
    <hyperlink ref="M13" r:id="rId84" location="/document/58047130/entry/0" display="http://ivo.garant.ru/ - /document/58047130/entry/0"/>
    <hyperlink ref="N13" r:id="rId85" location="/document/58165499/entry/0" display="http://ivo.garant.ru/ - /document/58165499/entry/0"/>
    <hyperlink ref="O13" r:id="rId86" location="/document/58049956/entry/0" display="http://ivo.garant.ru/ - /document/58049956/entry/0"/>
    <hyperlink ref="I14" r:id="rId87" location="/document/12187926/entry/0" display="http://ivo.garant.ru/ - /document/12187926/entry/0"/>
    <hyperlink ref="J14" r:id="rId88" location="/document/58165439/entry/0" display="http://ivo.garant.ru/ - /document/58165439/entry/0"/>
    <hyperlink ref="K14" r:id="rId89" location="/document/5761461/entry/0" display="http://ivo.garant.ru/ - /document/5761461/entry/0"/>
    <hyperlink ref="L14" r:id="rId90" location="/document/5761473/entry/0" display="http://ivo.garant.ru/ - /document/5761473/entry/0"/>
    <hyperlink ref="M14" r:id="rId91" location="/document/5761480/entry/0" display="http://ivo.garant.ru/ - /document/5761480/entry/0"/>
    <hyperlink ref="N14" r:id="rId92" location="/document/58165452/entry/0" display="http://ivo.garant.ru/ - /document/58165452/entry/0"/>
    <hyperlink ref="O14" r:id="rId93" location="/document/5763052/entry/0" display="http://ivo.garant.ru/ - /document/5763052/entry/0"/>
    <hyperlink ref="D16" r:id="rId94" location="/document/12169833/entry/0" display="http://ivo.garant.ru/ - /document/12169833/entry/0"/>
    <hyperlink ref="E16" r:id="rId95" location="/document/12169834/entry/0" display="http://ivo.garant.ru/ - /document/12169834/entry/0"/>
    <hyperlink ref="F16" r:id="rId96" location="/document/12166550/entry/0" display="http://ivo.garant.ru/ - /document/12166550/entry/0"/>
    <hyperlink ref="G16" r:id="rId97" location="/document/12167089/entry/0" display="http://ivo.garant.ru/ - /document/12167089/entry/0"/>
    <hyperlink ref="H16" r:id="rId98" location="/document/12168819/entry/0" display="http://ivo.garant.ru/ - /document/12168819/entry/0"/>
    <hyperlink ref="K16" r:id="rId99" location="/document/12169457/entry/0" display="http://ivo.garant.ru/ - /document/12169457/entry/0"/>
    <hyperlink ref="D17" r:id="rId100" location="/document/12158871/entry/0" display="http://ivo.garant.ru/ - /document/12158871/entry/0"/>
    <hyperlink ref="E17" r:id="rId101" location="/document/12159321/entry/0" display="http://ivo.garant.ru/ - /document/12159321/entry/0"/>
    <hyperlink ref="F17" r:id="rId102" location="/document/12159804/entry/0" display="http://ivo.garant.ru/ - /document/12159804/entry/0"/>
    <hyperlink ref="G17" r:id="rId103" location="/document/12160241/entry/0" display="http://ivo.garant.ru/ - /document/12160241/entry/0"/>
    <hyperlink ref="H17" r:id="rId104" location="/document/12160907/entry/0" display="http://ivo.garant.ru/ - /document/12160907/entry/0"/>
    <hyperlink ref="K17" r:id="rId105" location="/document/12162300/entry/0" display="http://ivo.garant.ru/ - /document/12162300/entry/0"/>
    <hyperlink ref="O17" r:id="rId106" location="/document/12169830/entry/0" display="http://ivo.garant.ru/ - /document/12169830/entry/0"/>
    <hyperlink ref="E18" r:id="rId107" location="/document/12152641/entry/0" display="http://ivo.garant.ru/ - /document/12152641/entry/0"/>
    <hyperlink ref="F18" r:id="rId108" location="/document/12152928/entry/0" display="http://ivo.garant.ru/ - /document/12152928/entry/0"/>
    <hyperlink ref="G18" r:id="rId109" location="/document/12153479/entry/0" display="http://ivo.garant.ru/ - /document/12153479/entry/0"/>
    <hyperlink ref="J18" r:id="rId110" location="/document/12155152/entry/0" display="http://ivo.garant.ru/ - /document/12155152/entry/0"/>
    <hyperlink ref="K18" r:id="rId111" location="/document/12155487/entry/0" display="http://ivo.garant.ru/ - /document/12155487/entry/0"/>
    <hyperlink ref="L18" r:id="rId112" location="/document/12156570/entry/0" display="http://ivo.garant.ru/ - /document/12156570/entry/0"/>
    <hyperlink ref="M18" r:id="rId113" location="/document/12157365/entry/0" display="http://ivo.garant.ru/ - /document/12157365/entry/0"/>
    <hyperlink ref="N18" r:id="rId114" location="/document/12157724/entry/0" display="http://ivo.garant.ru/ - /document/12157724/entry/0"/>
    <hyperlink ref="O18" r:id="rId115" location="/document/12158329/entry/0" display="http://ivo.garant.ru/ - /document/12158329/entry/0"/>
    <hyperlink ref="D19" r:id="rId116" location="/document/12144904/entry/0" display="http://ivo.garant.ru/ - /document/12144904/entry/0"/>
    <hyperlink ref="E19" r:id="rId117" location="/document/12145524/entry/0" display="http://ivo.garant.ru/ - /document/12145524/entry/0"/>
    <hyperlink ref="F19" r:id="rId118" location="/document/12146307/entry/0" display="http://ivo.garant.ru/ - /document/12146307/entry/0"/>
    <hyperlink ref="M19" r:id="rId119" location="/document/12151598/entry/0" display="http://ivo.garant.ru/ - /document/12151598/entry/0"/>
    <hyperlink ref="N19" r:id="rId120" location="/document/12150919/entry/0" display="http://ivo.garant.ru/ - /document/12150919/entry/0"/>
    <hyperlink ref="O19" r:id="rId121" location="/document/12151550/entry/0" display="http://ivo.garant.ru/ - /document/12151550/entry/0"/>
    <hyperlink ref="D20" r:id="rId122" location="/document/12139791/entry/0" display="http://ivo.garant.ru/ - /document/12139791/entry/0"/>
    <hyperlink ref="E20" r:id="rId123" location="/document/12139134/entry/0" display="http://ivo.garant.ru/ - /document/12139134/entry/0"/>
    <hyperlink ref="F20" r:id="rId124" location="/document/12139592/entry/0" display="http://ivo.garant.ru/ - /document/12139592/entry/0"/>
    <hyperlink ref="J20" r:id="rId125" location="/document/12141479/entry/0" display="http://ivo.garant.ru/ - /document/12141479/entry/0"/>
    <hyperlink ref="K20" r:id="rId126" location="/document/12141917/entry/0" display="http://ivo.garant.ru/ - /document/12141917/entry/0"/>
    <hyperlink ref="M20" r:id="rId127" location="/document/12142980/entry/0" display="http://ivo.garant.ru/ - /document/12142980/entry/0"/>
    <hyperlink ref="N20" r:id="rId128" location="/document/12143570/entry/0" display="http://ivo.garant.ru/ - /document/12143570/entry/0"/>
    <hyperlink ref="O20" r:id="rId129" location="/document/12144233/entry/0" display="http://ivo.garant.ru/ - /document/12144233/entry/0"/>
    <hyperlink ref="F21" r:id="rId130" location="/document/12135066/entry/0" display="http://ivo.garant.ru/ - /document/12135066/entry/0"/>
    <hyperlink ref="G21" r:id="rId131" location="/document/12136076/entry/0" display="http://ivo.garant.ru/ - /document/12136076/entry/0"/>
    <hyperlink ref="H21" r:id="rId132" location="/document/12136076/entry/0" display="http://ivo.garant.ru/ - /document/12136076/entry/0"/>
    <hyperlink ref="J21" r:id="rId133" location="/document/12137141/entry/0" display="http://ivo.garant.ru/ - /document/12137141/entry/0"/>
    <hyperlink ref="K21" r:id="rId134" location="/document/12137141/entry/0" display="http://ivo.garant.ru/ - /document/12137141/entry/0"/>
    <hyperlink ref="L21" r:id="rId135" location="/document/12137141/entry/0" display="http://ivo.garant.ru/ - /document/12137141/entry/0"/>
    <hyperlink ref="M21" r:id="rId136" location="/document/12138526/entry/0" display="http://ivo.garant.ru/ - /document/12138526/entry/0"/>
    <hyperlink ref="N21" r:id="rId137" location="/document/12138526/entry/0" display="http://ivo.garant.ru/ - /document/12138526/entry/0"/>
    <hyperlink ref="O21" r:id="rId138" location="/document/12138526/entry/0" display="http://ivo.garant.ru/ - /document/12138526/entry/0"/>
    <hyperlink ref="D22" r:id="rId139" location="/multilink/149900/paragraph/25/number/0" display="http://ivo.garant.ru/ - /multilink/149900/paragraph/25/number/0"/>
    <hyperlink ref="E22" r:id="rId140" location="/document/12130980/entry/0" display="http://ivo.garant.ru/ - /document/12130980/entry/0"/>
    <hyperlink ref="F22" r:id="rId141" location="/document/12130980/entry/0" display="http://ivo.garant.ru/ - /document/12130980/entry/0"/>
    <hyperlink ref="L22" r:id="rId142" location="/document/12132805/entry/0" display="http://ivo.garant.ru/ - /document/12132805/entry/0"/>
    <hyperlink ref="O22" r:id="rId143" location="/document/12133853/entry/0" display="http://ivo.garant.ru/ - /document/12133853/entry/0"/>
    <hyperlink ref="D23" r:id="rId144" location="/document/12126409/entry/0" display="http://ivo.garant.ru/ - /document/12126409/entry/0"/>
    <hyperlink ref="E23" r:id="rId145" location="/document/12126409/entry/0" display="http://ivo.garant.ru/ - /document/12126409/entry/0"/>
    <hyperlink ref="F23" r:id="rId146" location="/document/12126409/entry/0" display="http://ivo.garant.ru/ - /document/12126409/entry/0"/>
    <hyperlink ref="G23" r:id="rId147" location="/document/12127618/entry/0" display="http://ivo.garant.ru/ - /document/12127618/entry/0"/>
    <hyperlink ref="H23" r:id="rId148" location="/document/12127618/entry/0" display="http://ivo.garant.ru/ - /document/12127618/entry/0"/>
    <hyperlink ref="J23" r:id="rId149" location="/document/185116/entry/0" display="http://ivo.garant.ru/ - /document/185116/entry/0"/>
    <hyperlink ref="K23" r:id="rId150" location="/document/185116/entry/0" display="http://ivo.garant.ru/ - /document/185116/entry/0"/>
    <hyperlink ref="L23" r:id="rId151" location="/document/185116/entry/0" display="http://ivo.garant.ru/ - /document/185116/entry/0"/>
    <hyperlink ref="M23" r:id="rId152" location="/document/185415/entry/0" display="http://ivo.garant.ru/ - /document/185415/entry/0"/>
    <hyperlink ref="N23" r:id="rId153" location="/document/185415/entry/0" display="http://ivo.garant.ru/ - /document/185415/entry/0"/>
    <hyperlink ref="O23" r:id="rId154" location="/document/185415/entry/0" display="http://ivo.garant.ru/ - /document/185415/entry/0"/>
    <hyperlink ref="D24" r:id="rId155" location="/document/12125836/entry/0" display="http://ivo.garant.ru/ - /document/12125836/entry/0"/>
    <hyperlink ref="E24" r:id="rId156" location="/document/12125836/entry/0" display="http://ivo.garant.ru/ - /document/12125836/entry/0"/>
    <hyperlink ref="F24" r:id="rId157" location="/document/12125836/entry/0" display="http://ivo.garant.ru/ - /document/12125836/entry/0"/>
    <hyperlink ref="G24" r:id="rId158" location="/document/12123558/entry/0" display="http://ivo.garant.ru/ - /document/12123558/entry/0"/>
    <hyperlink ref="H24" r:id="rId159" location="/document/12123558/entry/0" display="http://ivo.garant.ru/ - /document/12123558/entry/0"/>
    <hyperlink ref="J24" r:id="rId160" location="/document/12125838/entry/0" display="http://ivo.garant.ru/ - /document/12125838/entry/0"/>
    <hyperlink ref="K24" r:id="rId161" location="/document/12125838/entry/0" display="http://ivo.garant.ru/ - /document/12125838/entry/0"/>
    <hyperlink ref="L24" r:id="rId162" location="/document/12125838/entry/0" display="http://ivo.garant.ru/ - /document/12125838/entry/0"/>
    <hyperlink ref="M24" r:id="rId163" location="/document/12125401/entry/0" display="http://ivo.garant.ru/ - /document/12125401/entry/0"/>
    <hyperlink ref="N24" r:id="rId164" location="/document/12125401/entry/0" display="http://ivo.garant.ru/ - /document/12125401/entry/0"/>
    <hyperlink ref="O24" r:id="rId165" location="/document/12125401/entry/0" display="http://ivo.garant.ru/ - /document/12125401/entry/0"/>
    <hyperlink ref="D25" r:id="rId166" location="/document/12119268/entry/0" display="http://ivo.garant.ru/ - /document/12119268/entry/0"/>
    <hyperlink ref="E25" r:id="rId167" location="/document/12119268/entry/0" display="http://ivo.garant.ru/ - /document/12119268/entry/0"/>
    <hyperlink ref="F25" r:id="rId168" location="/document/12119268/entry/0" display="http://ivo.garant.ru/ - /document/12119268/entry/0"/>
    <hyperlink ref="G25" r:id="rId169" location="/document/12125846/entry/0" display="http://ivo.garant.ru/ - /document/12125846/entry/0"/>
    <hyperlink ref="H25" r:id="rId170" location="/document/12125846/entry/0" display="http://ivo.garant.ru/ - /document/12125846/entry/0"/>
    <hyperlink ref="J25" r:id="rId171" location="/document/12125852/entry/0" display="http://ivo.garant.ru/ - /document/12125852/entry/0"/>
    <hyperlink ref="K25" r:id="rId172" location="/document/12125852/entry/0" display="http://ivo.garant.ru/ - /document/12125852/entry/0"/>
    <hyperlink ref="L25" r:id="rId173" location="/document/12125852/entry/0" display="http://ivo.garant.ru/ - /document/12125852/entry/0"/>
    <hyperlink ref="M25" r:id="rId174" location="/document/12121362/entry/0" display="http://ivo.garant.ru/ - /document/12121362/entry/0"/>
    <hyperlink ref="N25" r:id="rId175" location="/document/12121608/entry/0" display="http://ivo.garant.ru/ - /document/12121608/entry/0"/>
    <hyperlink ref="O25" r:id="rId176" location="/document/12121608/entry/0" display="http://ivo.garant.ru/ - /document/12121608/entry/0"/>
    <hyperlink ref="E153" r:id="rId177" location="/document/149900/paragraph/593:0" display="http://ivo.garant.ru/#/document/149900/paragraph/593:0"/>
    <hyperlink ref="F111" r:id="rId178" location="/document/149900/paragraph/593:0" display="http://ivo.garant.ru/#/document/149900/paragraph/593:0"/>
    <hyperlink ref="N156" r:id="rId179"/>
  </hyperlinks>
  <pageMargins left="0.7" right="0.7" top="0.75" bottom="0.75" header="0.3" footer="0.3"/>
  <drawing r:id="rId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G29"/>
  <sheetViews>
    <sheetView tabSelected="1" workbookViewId="0">
      <selection activeCell="D4" sqref="D4"/>
    </sheetView>
  </sheetViews>
  <sheetFormatPr defaultRowHeight="15" x14ac:dyDescent="0.25"/>
  <cols>
    <col min="1" max="1" width="5.85546875" style="13" customWidth="1"/>
    <col min="2" max="2" width="7.7109375" style="13" customWidth="1"/>
    <col min="3" max="3" width="4.42578125" style="13" customWidth="1"/>
    <col min="4" max="4" width="33.85546875" style="13" customWidth="1"/>
    <col min="5" max="5" width="9.140625" style="13" customWidth="1"/>
    <col min="6" max="6" width="9.42578125" style="13" customWidth="1"/>
    <col min="7" max="7" width="10.7109375" style="13" customWidth="1"/>
    <col min="8" max="8" width="12.28515625" style="13" customWidth="1"/>
    <col min="9" max="9" width="19.85546875" style="13" customWidth="1"/>
  </cols>
  <sheetData>
    <row r="3" spans="1:137" x14ac:dyDescent="0.25">
      <c r="I3" s="13" t="s">
        <v>2909</v>
      </c>
    </row>
    <row r="4" spans="1:137" x14ac:dyDescent="0.25">
      <c r="D4" s="13" t="s">
        <v>2910</v>
      </c>
    </row>
    <row r="6" spans="1:137" ht="96" x14ac:dyDescent="0.25">
      <c r="A6" s="10"/>
      <c r="B6" s="10"/>
      <c r="C6" s="49" t="s">
        <v>0</v>
      </c>
      <c r="D6" s="49" t="s">
        <v>1</v>
      </c>
      <c r="E6" s="49" t="s">
        <v>2</v>
      </c>
      <c r="F6" s="49" t="s">
        <v>3</v>
      </c>
      <c r="G6" s="49" t="s">
        <v>4</v>
      </c>
      <c r="H6" s="48" t="s">
        <v>2905</v>
      </c>
      <c r="I6" s="48" t="s">
        <v>2907</v>
      </c>
    </row>
    <row r="7" spans="1:137" s="56" customFormat="1" x14ac:dyDescent="0.25">
      <c r="A7" s="76"/>
      <c r="B7" s="76"/>
      <c r="C7" s="57">
        <v>552</v>
      </c>
      <c r="D7" s="58" t="s">
        <v>878</v>
      </c>
      <c r="E7" s="58" t="s">
        <v>858</v>
      </c>
      <c r="F7" s="58">
        <v>1</v>
      </c>
      <c r="G7" s="59"/>
      <c r="H7" s="60">
        <f>ROUND(РАсчеты!S558,0)</f>
        <v>109389</v>
      </c>
      <c r="I7" s="61">
        <f t="shared" ref="I7:I11" si="0">H7/1.2</f>
        <v>91157.5</v>
      </c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62"/>
      <c r="EC7" s="62"/>
      <c r="ED7" s="62"/>
      <c r="EE7" s="62"/>
      <c r="EF7" s="62"/>
      <c r="EG7" s="62"/>
    </row>
    <row r="8" spans="1:137" s="56" customFormat="1" x14ac:dyDescent="0.25">
      <c r="A8" s="76"/>
      <c r="B8" s="76"/>
      <c r="C8" s="57">
        <v>553</v>
      </c>
      <c r="D8" s="58" t="s">
        <v>880</v>
      </c>
      <c r="E8" s="58" t="s">
        <v>858</v>
      </c>
      <c r="F8" s="58">
        <v>1</v>
      </c>
      <c r="G8" s="59"/>
      <c r="H8" s="60">
        <f>ROUND(РАсчеты!S559,0)</f>
        <v>152380</v>
      </c>
      <c r="I8" s="61">
        <f t="shared" si="0"/>
        <v>126983.33333333334</v>
      </c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V8" s="62"/>
      <c r="DW8" s="62"/>
      <c r="DX8" s="62"/>
      <c r="DY8" s="62"/>
      <c r="DZ8" s="62"/>
      <c r="EA8" s="62"/>
      <c r="EB8" s="62"/>
      <c r="EC8" s="62"/>
      <c r="ED8" s="62"/>
      <c r="EE8" s="62"/>
      <c r="EF8" s="62"/>
      <c r="EG8" s="62"/>
    </row>
    <row r="9" spans="1:137" s="56" customFormat="1" x14ac:dyDescent="0.25">
      <c r="A9" s="76"/>
      <c r="B9" s="76"/>
      <c r="C9" s="57">
        <v>554</v>
      </c>
      <c r="D9" s="58" t="s">
        <v>882</v>
      </c>
      <c r="E9" s="58" t="s">
        <v>858</v>
      </c>
      <c r="F9" s="58">
        <v>1</v>
      </c>
      <c r="G9" s="59"/>
      <c r="H9" s="60">
        <f>ROUND(РАсчеты!S560,0)</f>
        <v>138800</v>
      </c>
      <c r="I9" s="61">
        <f t="shared" si="0"/>
        <v>115666.66666666667</v>
      </c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62"/>
      <c r="DY9" s="62"/>
      <c r="DZ9" s="62"/>
      <c r="EA9" s="62"/>
      <c r="EB9" s="62"/>
      <c r="EC9" s="62"/>
      <c r="ED9" s="62"/>
      <c r="EE9" s="62"/>
      <c r="EF9" s="62"/>
      <c r="EG9" s="62"/>
    </row>
    <row r="10" spans="1:137" s="56" customFormat="1" x14ac:dyDescent="0.25">
      <c r="A10" s="76"/>
      <c r="B10" s="76"/>
      <c r="C10" s="57">
        <v>555</v>
      </c>
      <c r="D10" s="58" t="s">
        <v>884</v>
      </c>
      <c r="E10" s="58" t="s">
        <v>858</v>
      </c>
      <c r="F10" s="58">
        <v>2</v>
      </c>
      <c r="G10" s="59"/>
      <c r="H10" s="60">
        <f>ROUND(РАсчеты!S561,0)</f>
        <v>185067</v>
      </c>
      <c r="I10" s="61">
        <f t="shared" si="0"/>
        <v>154222.5</v>
      </c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K10" s="62"/>
      <c r="CL10" s="62"/>
      <c r="CM10" s="62"/>
      <c r="CN10" s="62"/>
      <c r="CO10" s="62"/>
      <c r="CP10" s="62"/>
      <c r="CQ10" s="62"/>
      <c r="CR10" s="62"/>
      <c r="CS10" s="62"/>
      <c r="CT10" s="62"/>
      <c r="CU10" s="62"/>
      <c r="CV10" s="62"/>
      <c r="CW10" s="62"/>
      <c r="CX10" s="62"/>
      <c r="CY10" s="62"/>
      <c r="CZ10" s="62"/>
      <c r="DA10" s="62"/>
      <c r="DB10" s="62"/>
      <c r="DC10" s="62"/>
      <c r="DD10" s="62"/>
      <c r="DE10" s="62"/>
      <c r="DF10" s="62"/>
      <c r="DG10" s="62"/>
      <c r="DH10" s="62"/>
      <c r="DI10" s="62"/>
      <c r="DJ10" s="62"/>
      <c r="DK10" s="62"/>
      <c r="DL10" s="62"/>
      <c r="DM10" s="62"/>
      <c r="DN10" s="62"/>
      <c r="DO10" s="62"/>
      <c r="DP10" s="62"/>
      <c r="DQ10" s="62"/>
      <c r="DR10" s="62"/>
      <c r="DS10" s="62"/>
      <c r="DT10" s="62"/>
      <c r="DU10" s="62"/>
      <c r="DV10" s="62"/>
      <c r="DW10" s="62"/>
      <c r="DX10" s="62"/>
      <c r="DY10" s="62"/>
      <c r="DZ10" s="62"/>
      <c r="EA10" s="62"/>
      <c r="EB10" s="62"/>
      <c r="EC10" s="62"/>
      <c r="ED10" s="62"/>
      <c r="EE10" s="62"/>
      <c r="EF10" s="62"/>
      <c r="EG10" s="62"/>
    </row>
    <row r="11" spans="1:137" s="56" customFormat="1" x14ac:dyDescent="0.25">
      <c r="A11" s="76"/>
      <c r="B11" s="76"/>
      <c r="C11" s="57">
        <v>556</v>
      </c>
      <c r="D11" s="58" t="s">
        <v>886</v>
      </c>
      <c r="E11" s="58" t="s">
        <v>858</v>
      </c>
      <c r="F11" s="58">
        <v>1</v>
      </c>
      <c r="G11" s="59"/>
      <c r="H11" s="60">
        <f>ROUND(РАсчеты!S562,0)</f>
        <v>91510</v>
      </c>
      <c r="I11" s="61">
        <f t="shared" si="0"/>
        <v>76258.333333333343</v>
      </c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62"/>
      <c r="CK11" s="62"/>
      <c r="CL11" s="62"/>
      <c r="CM11" s="62"/>
      <c r="CN11" s="62"/>
      <c r="CO11" s="62"/>
      <c r="CP11" s="62"/>
      <c r="CQ11" s="62"/>
      <c r="CR11" s="62"/>
      <c r="CS11" s="62"/>
      <c r="CT11" s="62"/>
      <c r="CU11" s="62"/>
      <c r="CV11" s="62"/>
      <c r="CW11" s="62"/>
      <c r="CX11" s="62"/>
      <c r="CY11" s="62"/>
      <c r="CZ11" s="62"/>
      <c r="DA11" s="62"/>
      <c r="DB11" s="62"/>
      <c r="DC11" s="62"/>
      <c r="DD11" s="62"/>
      <c r="DE11" s="62"/>
      <c r="DF11" s="62"/>
      <c r="DG11" s="62"/>
      <c r="DH11" s="62"/>
      <c r="DI11" s="62"/>
      <c r="DJ11" s="62"/>
      <c r="DK11" s="62"/>
      <c r="DL11" s="62"/>
      <c r="DM11" s="62"/>
      <c r="DN11" s="62"/>
      <c r="DO11" s="62"/>
      <c r="DP11" s="62"/>
      <c r="DQ11" s="62"/>
      <c r="DR11" s="62"/>
      <c r="DS11" s="62"/>
      <c r="DT11" s="62"/>
      <c r="DU11" s="62"/>
      <c r="DV11" s="62"/>
      <c r="DW11" s="62"/>
      <c r="DX11" s="62"/>
      <c r="DY11" s="62"/>
      <c r="DZ11" s="62"/>
      <c r="EA11" s="62"/>
      <c r="EB11" s="62"/>
      <c r="EC11" s="62"/>
      <c r="ED11" s="62"/>
      <c r="EE11" s="62"/>
      <c r="EF11" s="62"/>
      <c r="EG11" s="62"/>
    </row>
    <row r="12" spans="1:137" s="56" customFormat="1" x14ac:dyDescent="0.25">
      <c r="A12" s="76"/>
      <c r="B12" s="76"/>
      <c r="C12" s="57">
        <v>760</v>
      </c>
      <c r="D12" s="58" t="s">
        <v>1131</v>
      </c>
      <c r="E12" s="58" t="s">
        <v>858</v>
      </c>
      <c r="F12" s="58">
        <v>1</v>
      </c>
      <c r="G12" s="59"/>
      <c r="H12" s="60">
        <f>ROUND(РАсчеты!S766,0)</f>
        <v>19790</v>
      </c>
      <c r="I12" s="61">
        <f t="shared" ref="I12" si="1">H12/1.2</f>
        <v>16491.666666666668</v>
      </c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/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62"/>
      <c r="DK12" s="62"/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62"/>
      <c r="DW12" s="62"/>
      <c r="DX12" s="62"/>
      <c r="DY12" s="62"/>
      <c r="DZ12" s="62"/>
      <c r="EA12" s="62"/>
      <c r="EB12" s="62"/>
      <c r="EC12" s="62"/>
      <c r="ED12" s="62"/>
      <c r="EE12" s="62"/>
      <c r="EF12" s="62"/>
      <c r="EG12" s="62"/>
    </row>
    <row r="13" spans="1:137" s="56" customFormat="1" x14ac:dyDescent="0.25">
      <c r="A13" s="76"/>
      <c r="B13" s="76"/>
      <c r="C13" s="57">
        <v>972</v>
      </c>
      <c r="D13" s="58" t="s">
        <v>1345</v>
      </c>
      <c r="E13" s="58" t="s">
        <v>870</v>
      </c>
      <c r="F13" s="58">
        <v>40</v>
      </c>
      <c r="G13" s="59"/>
      <c r="H13" s="60">
        <f>ROUND(РАсчеты!S978,0)</f>
        <v>21154</v>
      </c>
      <c r="I13" s="61">
        <f t="shared" ref="I13:I25" si="2">H13/1.2</f>
        <v>17628.333333333336</v>
      </c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62"/>
      <c r="CK13" s="62"/>
      <c r="CL13" s="62"/>
      <c r="CM13" s="62"/>
      <c r="CN13" s="62"/>
      <c r="CO13" s="62"/>
      <c r="CP13" s="62"/>
      <c r="CQ13" s="62"/>
      <c r="CR13" s="62"/>
      <c r="CS13" s="62"/>
      <c r="CT13" s="62"/>
      <c r="CU13" s="62"/>
      <c r="CV13" s="62"/>
      <c r="CW13" s="62"/>
      <c r="CX13" s="62"/>
      <c r="CY13" s="62"/>
      <c r="CZ13" s="62"/>
      <c r="DA13" s="62"/>
      <c r="DB13" s="62"/>
      <c r="DC13" s="62"/>
      <c r="DD13" s="62"/>
      <c r="DE13" s="62"/>
      <c r="DF13" s="62"/>
      <c r="DG13" s="62"/>
      <c r="DH13" s="62"/>
      <c r="DI13" s="62"/>
      <c r="DJ13" s="62"/>
      <c r="DK13" s="62"/>
      <c r="DL13" s="62"/>
      <c r="DM13" s="62"/>
      <c r="DN13" s="62"/>
      <c r="DO13" s="62"/>
      <c r="DP13" s="62"/>
      <c r="DQ13" s="62"/>
      <c r="DR13" s="62"/>
      <c r="DS13" s="62"/>
      <c r="DT13" s="62"/>
      <c r="DU13" s="62"/>
      <c r="DV13" s="62"/>
      <c r="DW13" s="62"/>
      <c r="DX13" s="62"/>
      <c r="DY13" s="62"/>
      <c r="DZ13" s="62"/>
      <c r="EA13" s="62"/>
      <c r="EB13" s="62"/>
      <c r="EC13" s="62"/>
      <c r="ED13" s="62"/>
      <c r="EE13" s="62"/>
      <c r="EF13" s="62"/>
      <c r="EG13" s="62"/>
    </row>
    <row r="14" spans="1:137" s="56" customFormat="1" x14ac:dyDescent="0.25">
      <c r="A14" s="76"/>
      <c r="B14" s="76"/>
      <c r="C14" s="57">
        <v>973</v>
      </c>
      <c r="D14" s="58" t="s">
        <v>1346</v>
      </c>
      <c r="E14" s="58" t="s">
        <v>17</v>
      </c>
      <c r="F14" s="58">
        <v>22</v>
      </c>
      <c r="G14" s="59"/>
      <c r="H14" s="60">
        <f>ROUND(РАсчеты!S979,0)</f>
        <v>5390</v>
      </c>
      <c r="I14" s="61">
        <f t="shared" si="2"/>
        <v>4491.666666666667</v>
      </c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62"/>
      <c r="CK14" s="62"/>
      <c r="CL14" s="62"/>
      <c r="CM14" s="62"/>
      <c r="CN14" s="62"/>
      <c r="CO14" s="62"/>
      <c r="CP14" s="62"/>
      <c r="CQ14" s="62"/>
      <c r="CR14" s="62"/>
      <c r="CS14" s="62"/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62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62"/>
      <c r="DW14" s="62"/>
      <c r="DX14" s="62"/>
      <c r="DY14" s="62"/>
      <c r="DZ14" s="62"/>
      <c r="EA14" s="62"/>
      <c r="EB14" s="62"/>
      <c r="EC14" s="62"/>
      <c r="ED14" s="62"/>
      <c r="EE14" s="62"/>
      <c r="EF14" s="62"/>
      <c r="EG14" s="62"/>
    </row>
    <row r="15" spans="1:137" s="56" customFormat="1" x14ac:dyDescent="0.25">
      <c r="A15" s="76"/>
      <c r="B15" s="76"/>
      <c r="C15" s="57">
        <v>974</v>
      </c>
      <c r="D15" s="58" t="s">
        <v>1347</v>
      </c>
      <c r="E15" s="58" t="s">
        <v>1348</v>
      </c>
      <c r="F15" s="58">
        <v>1</v>
      </c>
      <c r="G15" s="59"/>
      <c r="H15" s="60">
        <f>ROUND(РАсчеты!S980,0)</f>
        <v>984</v>
      </c>
      <c r="I15" s="61">
        <f t="shared" si="2"/>
        <v>820</v>
      </c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62"/>
      <c r="CK15" s="62"/>
      <c r="CL15" s="62"/>
      <c r="CM15" s="62"/>
      <c r="CN15" s="62"/>
      <c r="CO15" s="62"/>
      <c r="CP15" s="62"/>
      <c r="CQ15" s="62"/>
      <c r="CR15" s="62"/>
      <c r="CS15" s="62"/>
      <c r="CT15" s="62"/>
      <c r="CU15" s="62"/>
      <c r="CV15" s="62"/>
      <c r="CW15" s="62"/>
      <c r="CX15" s="62"/>
      <c r="CY15" s="62"/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62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62"/>
      <c r="DW15" s="62"/>
      <c r="DX15" s="62"/>
      <c r="DY15" s="62"/>
      <c r="DZ15" s="62"/>
      <c r="EA15" s="62"/>
      <c r="EB15" s="62"/>
      <c r="EC15" s="62"/>
      <c r="ED15" s="62"/>
      <c r="EE15" s="62"/>
      <c r="EF15" s="62"/>
      <c r="EG15" s="62"/>
    </row>
    <row r="16" spans="1:137" s="56" customFormat="1" ht="24" x14ac:dyDescent="0.25">
      <c r="A16" s="76"/>
      <c r="B16" s="76"/>
      <c r="C16" s="57">
        <v>975</v>
      </c>
      <c r="D16" s="58" t="s">
        <v>1349</v>
      </c>
      <c r="E16" s="58" t="s">
        <v>17</v>
      </c>
      <c r="F16" s="58">
        <v>4</v>
      </c>
      <c r="G16" s="59"/>
      <c r="H16" s="60">
        <f>ROUND(РАсчеты!S981,0)</f>
        <v>3546</v>
      </c>
      <c r="I16" s="61">
        <f t="shared" si="2"/>
        <v>2955</v>
      </c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62"/>
      <c r="CK16" s="62"/>
      <c r="CL16" s="62"/>
      <c r="CM16" s="62"/>
      <c r="CN16" s="62"/>
      <c r="CO16" s="62"/>
      <c r="CP16" s="62"/>
      <c r="CQ16" s="62"/>
      <c r="CR16" s="62"/>
      <c r="CS16" s="62"/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62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62"/>
      <c r="DW16" s="62"/>
      <c r="DX16" s="62"/>
      <c r="DY16" s="62"/>
      <c r="DZ16" s="62"/>
      <c r="EA16" s="62"/>
      <c r="EB16" s="62"/>
      <c r="EC16" s="62"/>
      <c r="ED16" s="62"/>
      <c r="EE16" s="62"/>
      <c r="EF16" s="62"/>
      <c r="EG16" s="62"/>
    </row>
    <row r="17" spans="1:137" s="56" customFormat="1" x14ac:dyDescent="0.25">
      <c r="A17" s="76"/>
      <c r="B17" s="76"/>
      <c r="C17" s="57">
        <v>976</v>
      </c>
      <c r="D17" s="58" t="s">
        <v>1350</v>
      </c>
      <c r="E17" s="58" t="s">
        <v>870</v>
      </c>
      <c r="F17" s="58">
        <v>10</v>
      </c>
      <c r="G17" s="59"/>
      <c r="H17" s="60">
        <f>ROUND(РАсчеты!S982,0)</f>
        <v>24075</v>
      </c>
      <c r="I17" s="61">
        <f t="shared" si="2"/>
        <v>20062.5</v>
      </c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62"/>
      <c r="CK17" s="62"/>
      <c r="CL17" s="62"/>
      <c r="CM17" s="62"/>
      <c r="CN17" s="62"/>
      <c r="CO17" s="62"/>
      <c r="CP17" s="62"/>
      <c r="CQ17" s="62"/>
      <c r="CR17" s="62"/>
      <c r="CS17" s="62"/>
      <c r="CT17" s="62"/>
      <c r="CU17" s="62"/>
      <c r="CV17" s="62"/>
      <c r="CW17" s="62"/>
      <c r="CX17" s="62"/>
      <c r="CY17" s="62"/>
      <c r="CZ17" s="62"/>
      <c r="DA17" s="62"/>
      <c r="DB17" s="62"/>
      <c r="DC17" s="62"/>
      <c r="DD17" s="62"/>
      <c r="DE17" s="62"/>
      <c r="DF17" s="62"/>
      <c r="DG17" s="62"/>
      <c r="DH17" s="62"/>
      <c r="DI17" s="62"/>
      <c r="DJ17" s="62"/>
      <c r="DK17" s="62"/>
      <c r="DL17" s="62"/>
      <c r="DM17" s="62"/>
      <c r="DN17" s="62"/>
      <c r="DO17" s="62"/>
      <c r="DP17" s="62"/>
      <c r="DQ17" s="62"/>
      <c r="DR17" s="62"/>
      <c r="DS17" s="62"/>
      <c r="DT17" s="62"/>
      <c r="DU17" s="62"/>
      <c r="DV17" s="62"/>
      <c r="DW17" s="62"/>
      <c r="DX17" s="62"/>
      <c r="DY17" s="62"/>
      <c r="DZ17" s="62"/>
      <c r="EA17" s="62"/>
      <c r="EB17" s="62"/>
      <c r="EC17" s="62"/>
      <c r="ED17" s="62"/>
      <c r="EE17" s="62"/>
      <c r="EF17" s="62"/>
      <c r="EG17" s="62"/>
    </row>
    <row r="18" spans="1:137" s="56" customFormat="1" x14ac:dyDescent="0.25">
      <c r="A18" s="76"/>
      <c r="B18" s="76"/>
      <c r="C18" s="57">
        <v>977</v>
      </c>
      <c r="D18" s="58" t="s">
        <v>1351</v>
      </c>
      <c r="E18" s="58" t="s">
        <v>858</v>
      </c>
      <c r="F18" s="58">
        <v>1</v>
      </c>
      <c r="G18" s="59"/>
      <c r="H18" s="60">
        <f>ROUND(РАсчеты!S983,0)</f>
        <v>10168</v>
      </c>
      <c r="I18" s="61">
        <f t="shared" si="2"/>
        <v>8473.3333333333339</v>
      </c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62"/>
      <c r="CK18" s="62"/>
      <c r="CL18" s="62"/>
      <c r="CM18" s="62"/>
      <c r="CN18" s="62"/>
      <c r="CO18" s="62"/>
      <c r="CP18" s="62"/>
      <c r="CQ18" s="62"/>
      <c r="CR18" s="62"/>
      <c r="CS18" s="62"/>
      <c r="CT18" s="62"/>
      <c r="CU18" s="62"/>
      <c r="CV18" s="62"/>
      <c r="CW18" s="62"/>
      <c r="CX18" s="62"/>
      <c r="CY18" s="62"/>
      <c r="CZ18" s="62"/>
      <c r="DA18" s="62"/>
      <c r="DB18" s="62"/>
      <c r="DC18" s="62"/>
      <c r="DD18" s="62"/>
      <c r="DE18" s="62"/>
      <c r="DF18" s="62"/>
      <c r="DG18" s="62"/>
      <c r="DH18" s="62"/>
      <c r="DI18" s="62"/>
      <c r="DJ18" s="62"/>
      <c r="DK18" s="62"/>
      <c r="DL18" s="62"/>
      <c r="DM18" s="62"/>
      <c r="DN18" s="62"/>
      <c r="DO18" s="62"/>
      <c r="DP18" s="62"/>
      <c r="DQ18" s="62"/>
      <c r="DR18" s="62"/>
      <c r="DS18" s="62"/>
      <c r="DT18" s="62"/>
      <c r="DU18" s="62"/>
      <c r="DV18" s="62"/>
      <c r="DW18" s="62"/>
      <c r="DX18" s="62"/>
      <c r="DY18" s="62"/>
      <c r="DZ18" s="62"/>
      <c r="EA18" s="62"/>
      <c r="EB18" s="62"/>
      <c r="EC18" s="62"/>
      <c r="ED18" s="62"/>
      <c r="EE18" s="62"/>
      <c r="EF18" s="62"/>
      <c r="EG18" s="62"/>
    </row>
    <row r="19" spans="1:137" s="56" customFormat="1" x14ac:dyDescent="0.25">
      <c r="A19" s="76"/>
      <c r="B19" s="76"/>
      <c r="C19" s="57">
        <v>978</v>
      </c>
      <c r="D19" s="58" t="s">
        <v>1352</v>
      </c>
      <c r="E19" s="58" t="s">
        <v>17</v>
      </c>
      <c r="F19" s="58">
        <v>20</v>
      </c>
      <c r="G19" s="59"/>
      <c r="H19" s="60">
        <f>ROUND(РАсчеты!S984,0)</f>
        <v>203355</v>
      </c>
      <c r="I19" s="61">
        <f t="shared" si="2"/>
        <v>169462.5</v>
      </c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  <c r="CJ19" s="62"/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62"/>
      <c r="CW19" s="62"/>
      <c r="CX19" s="62"/>
      <c r="CY19" s="62"/>
      <c r="CZ19" s="62"/>
      <c r="DA19" s="62"/>
      <c r="DB19" s="62"/>
      <c r="DC19" s="62"/>
      <c r="DD19" s="62"/>
      <c r="DE19" s="62"/>
      <c r="DF19" s="62"/>
      <c r="DG19" s="62"/>
      <c r="DH19" s="62"/>
      <c r="DI19" s="62"/>
      <c r="DJ19" s="62"/>
      <c r="DK19" s="62"/>
      <c r="DL19" s="62"/>
      <c r="DM19" s="62"/>
      <c r="DN19" s="62"/>
      <c r="DO19" s="62"/>
      <c r="DP19" s="62"/>
      <c r="DQ19" s="62"/>
      <c r="DR19" s="62"/>
      <c r="DS19" s="62"/>
      <c r="DT19" s="62"/>
      <c r="DU19" s="62"/>
      <c r="DV19" s="62"/>
      <c r="DW19" s="62"/>
      <c r="DX19" s="62"/>
      <c r="DY19" s="62"/>
      <c r="DZ19" s="62"/>
      <c r="EA19" s="62"/>
      <c r="EB19" s="62"/>
      <c r="EC19" s="62"/>
      <c r="ED19" s="62"/>
      <c r="EE19" s="62"/>
      <c r="EF19" s="62"/>
      <c r="EG19" s="62"/>
    </row>
    <row r="20" spans="1:137" s="56" customFormat="1" x14ac:dyDescent="0.25">
      <c r="A20" s="76"/>
      <c r="B20" s="76"/>
      <c r="C20" s="57">
        <v>979</v>
      </c>
      <c r="D20" s="58" t="s">
        <v>1353</v>
      </c>
      <c r="E20" s="58" t="s">
        <v>17</v>
      </c>
      <c r="F20" s="58">
        <v>12</v>
      </c>
      <c r="G20" s="59"/>
      <c r="H20" s="60">
        <f>ROUND(РАсчеты!S985,0)</f>
        <v>122013</v>
      </c>
      <c r="I20" s="61">
        <f t="shared" si="2"/>
        <v>101677.5</v>
      </c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62"/>
      <c r="CW20" s="62"/>
      <c r="CX20" s="62"/>
      <c r="CY20" s="62"/>
      <c r="CZ20" s="62"/>
      <c r="DA20" s="62"/>
      <c r="DB20" s="62"/>
      <c r="DC20" s="62"/>
      <c r="DD20" s="62"/>
      <c r="DE20" s="62"/>
      <c r="DF20" s="62"/>
      <c r="DG20" s="62"/>
      <c r="DH20" s="62"/>
      <c r="DI20" s="62"/>
      <c r="DJ20" s="62"/>
      <c r="DK20" s="62"/>
      <c r="DL20" s="62"/>
      <c r="DM20" s="62"/>
      <c r="DN20" s="62"/>
      <c r="DO20" s="62"/>
      <c r="DP20" s="62"/>
      <c r="DQ20" s="62"/>
      <c r="DR20" s="62"/>
      <c r="DS20" s="62"/>
      <c r="DT20" s="62"/>
      <c r="DU20" s="62"/>
      <c r="DV20" s="62"/>
      <c r="DW20" s="62"/>
      <c r="DX20" s="62"/>
      <c r="DY20" s="62"/>
      <c r="DZ20" s="62"/>
      <c r="EA20" s="62"/>
      <c r="EB20" s="62"/>
      <c r="EC20" s="62"/>
      <c r="ED20" s="62"/>
      <c r="EE20" s="62"/>
      <c r="EF20" s="62"/>
      <c r="EG20" s="62"/>
    </row>
    <row r="21" spans="1:137" s="56" customFormat="1" x14ac:dyDescent="0.25">
      <c r="A21" s="76"/>
      <c r="B21" s="76"/>
      <c r="C21" s="57">
        <v>980</v>
      </c>
      <c r="D21" s="58" t="s">
        <v>1354</v>
      </c>
      <c r="E21" s="58" t="s">
        <v>17</v>
      </c>
      <c r="F21" s="58">
        <v>1</v>
      </c>
      <c r="G21" s="59"/>
      <c r="H21" s="60">
        <f>ROUND(РАсчеты!S986,0)</f>
        <v>734</v>
      </c>
      <c r="I21" s="61">
        <f t="shared" si="2"/>
        <v>611.66666666666674</v>
      </c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62"/>
      <c r="CK21" s="62"/>
      <c r="CL21" s="62"/>
      <c r="CM21" s="62"/>
      <c r="CN21" s="62"/>
      <c r="CO21" s="62"/>
      <c r="CP21" s="62"/>
      <c r="CQ21" s="62"/>
      <c r="CR21" s="62"/>
      <c r="CS21" s="62"/>
      <c r="CT21" s="62"/>
      <c r="CU21" s="62"/>
      <c r="CV21" s="62"/>
      <c r="CW21" s="62"/>
      <c r="CX21" s="62"/>
      <c r="CY21" s="62"/>
      <c r="CZ21" s="62"/>
      <c r="DA21" s="62"/>
      <c r="DB21" s="62"/>
      <c r="DC21" s="62"/>
      <c r="DD21" s="62"/>
      <c r="DE21" s="62"/>
      <c r="DF21" s="62"/>
      <c r="DG21" s="62"/>
      <c r="DH21" s="62"/>
      <c r="DI21" s="62"/>
      <c r="DJ21" s="62"/>
      <c r="DK21" s="62"/>
      <c r="DL21" s="62"/>
      <c r="DM21" s="62"/>
      <c r="DN21" s="62"/>
      <c r="DO21" s="62"/>
      <c r="DP21" s="62"/>
      <c r="DQ21" s="62"/>
      <c r="DR21" s="62"/>
      <c r="DS21" s="62"/>
      <c r="DT21" s="62"/>
      <c r="DU21" s="62"/>
      <c r="DV21" s="62"/>
      <c r="DW21" s="62"/>
      <c r="DX21" s="62"/>
      <c r="DY21" s="62"/>
      <c r="DZ21" s="62"/>
      <c r="EA21" s="62"/>
      <c r="EB21" s="62"/>
      <c r="EC21" s="62"/>
      <c r="ED21" s="62"/>
      <c r="EE21" s="62"/>
      <c r="EF21" s="62"/>
      <c r="EG21" s="62"/>
    </row>
    <row r="22" spans="1:137" s="56" customFormat="1" x14ac:dyDescent="0.25">
      <c r="A22" s="76"/>
      <c r="B22" s="76"/>
      <c r="C22" s="57">
        <v>981</v>
      </c>
      <c r="D22" s="58" t="s">
        <v>1355</v>
      </c>
      <c r="E22" s="58" t="s">
        <v>17</v>
      </c>
      <c r="F22" s="58">
        <v>7</v>
      </c>
      <c r="G22" s="59"/>
      <c r="H22" s="60">
        <f>ROUND(РАсчеты!S987,0)</f>
        <v>7304</v>
      </c>
      <c r="I22" s="61">
        <f t="shared" si="2"/>
        <v>6086.666666666667</v>
      </c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62"/>
      <c r="CK22" s="62"/>
      <c r="CL22" s="62"/>
      <c r="CM22" s="62"/>
      <c r="CN22" s="62"/>
      <c r="CO22" s="62"/>
      <c r="CP22" s="62"/>
      <c r="CQ22" s="62"/>
      <c r="CR22" s="62"/>
      <c r="CS22" s="62"/>
      <c r="CT22" s="62"/>
      <c r="CU22" s="62"/>
      <c r="CV22" s="62"/>
      <c r="CW22" s="62"/>
      <c r="CX22" s="62"/>
      <c r="CY22" s="62"/>
      <c r="CZ22" s="62"/>
      <c r="DA22" s="62"/>
      <c r="DB22" s="62"/>
      <c r="DC22" s="62"/>
      <c r="DD22" s="62"/>
      <c r="DE22" s="62"/>
      <c r="DF22" s="62"/>
      <c r="DG22" s="62"/>
      <c r="DH22" s="62"/>
      <c r="DI22" s="62"/>
      <c r="DJ22" s="62"/>
      <c r="DK22" s="62"/>
      <c r="DL22" s="62"/>
      <c r="DM22" s="62"/>
      <c r="DN22" s="62"/>
      <c r="DO22" s="62"/>
      <c r="DP22" s="62"/>
      <c r="DQ22" s="62"/>
      <c r="DR22" s="62"/>
      <c r="DS22" s="62"/>
      <c r="DT22" s="62"/>
      <c r="DU22" s="62"/>
      <c r="DV22" s="62"/>
      <c r="DW22" s="62"/>
      <c r="DX22" s="62"/>
      <c r="DY22" s="62"/>
      <c r="DZ22" s="62"/>
      <c r="EA22" s="62"/>
      <c r="EB22" s="62"/>
      <c r="EC22" s="62"/>
      <c r="ED22" s="62"/>
      <c r="EE22" s="62"/>
      <c r="EF22" s="62"/>
      <c r="EG22" s="62"/>
    </row>
    <row r="23" spans="1:137" s="56" customFormat="1" x14ac:dyDescent="0.25">
      <c r="A23" s="76"/>
      <c r="B23" s="76"/>
      <c r="C23" s="57">
        <v>982</v>
      </c>
      <c r="D23" s="58" t="s">
        <v>1356</v>
      </c>
      <c r="E23" s="58" t="s">
        <v>17</v>
      </c>
      <c r="F23" s="58">
        <v>1</v>
      </c>
      <c r="G23" s="59"/>
      <c r="H23" s="60">
        <f>ROUND(РАсчеты!S988,0)</f>
        <v>367</v>
      </c>
      <c r="I23" s="61">
        <f t="shared" si="2"/>
        <v>305.83333333333337</v>
      </c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62"/>
      <c r="CK23" s="62"/>
      <c r="CL23" s="62"/>
      <c r="CM23" s="62"/>
      <c r="CN23" s="62"/>
      <c r="CO23" s="62"/>
      <c r="CP23" s="62"/>
      <c r="CQ23" s="62"/>
      <c r="CR23" s="62"/>
      <c r="CS23" s="62"/>
      <c r="CT23" s="62"/>
      <c r="CU23" s="62"/>
      <c r="CV23" s="62"/>
      <c r="CW23" s="62"/>
      <c r="CX23" s="62"/>
      <c r="CY23" s="62"/>
      <c r="CZ23" s="62"/>
      <c r="DA23" s="62"/>
      <c r="DB23" s="62"/>
      <c r="DC23" s="62"/>
      <c r="DD23" s="62"/>
      <c r="DE23" s="62"/>
      <c r="DF23" s="62"/>
      <c r="DG23" s="62"/>
      <c r="DH23" s="62"/>
      <c r="DI23" s="62"/>
      <c r="DJ23" s="62"/>
      <c r="DK23" s="62"/>
      <c r="DL23" s="62"/>
      <c r="DM23" s="62"/>
      <c r="DN23" s="62"/>
      <c r="DO23" s="62"/>
      <c r="DP23" s="62"/>
      <c r="DQ23" s="62"/>
      <c r="DR23" s="62"/>
      <c r="DS23" s="62"/>
      <c r="DT23" s="62"/>
      <c r="DU23" s="62"/>
      <c r="DV23" s="62"/>
      <c r="DW23" s="62"/>
      <c r="DX23" s="62"/>
      <c r="DY23" s="62"/>
      <c r="DZ23" s="62"/>
      <c r="EA23" s="62"/>
      <c r="EB23" s="62"/>
      <c r="EC23" s="62"/>
      <c r="ED23" s="62"/>
      <c r="EE23" s="62"/>
      <c r="EF23" s="62"/>
      <c r="EG23" s="62"/>
    </row>
    <row r="24" spans="1:137" s="56" customFormat="1" x14ac:dyDescent="0.25">
      <c r="A24" s="76"/>
      <c r="B24" s="76"/>
      <c r="C24" s="57">
        <v>983</v>
      </c>
      <c r="D24" s="58" t="s">
        <v>1357</v>
      </c>
      <c r="E24" s="58" t="s">
        <v>17</v>
      </c>
      <c r="F24" s="58">
        <v>3</v>
      </c>
      <c r="G24" s="59"/>
      <c r="H24" s="60">
        <f>ROUND(РАсчеты!S989,0)</f>
        <v>1331</v>
      </c>
      <c r="I24" s="61">
        <f t="shared" si="2"/>
        <v>1109.1666666666667</v>
      </c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62"/>
      <c r="CS24" s="62"/>
      <c r="CT24" s="62"/>
      <c r="CU24" s="62"/>
      <c r="CV24" s="62"/>
      <c r="CW24" s="62"/>
      <c r="CX24" s="62"/>
      <c r="CY24" s="62"/>
      <c r="CZ24" s="62"/>
      <c r="DA24" s="62"/>
      <c r="DB24" s="62"/>
      <c r="DC24" s="62"/>
      <c r="DD24" s="62"/>
      <c r="DE24" s="62"/>
      <c r="DF24" s="62"/>
      <c r="DG24" s="62"/>
      <c r="DH24" s="62"/>
      <c r="DI24" s="62"/>
      <c r="DJ24" s="62"/>
      <c r="DK24" s="62"/>
      <c r="DL24" s="62"/>
      <c r="DM24" s="62"/>
      <c r="DN24" s="62"/>
      <c r="DO24" s="62"/>
      <c r="DP24" s="62"/>
      <c r="DQ24" s="62"/>
      <c r="DR24" s="62"/>
      <c r="DS24" s="62"/>
      <c r="DT24" s="62"/>
      <c r="DU24" s="62"/>
      <c r="DV24" s="62"/>
      <c r="DW24" s="62"/>
      <c r="DX24" s="62"/>
      <c r="DY24" s="62"/>
      <c r="DZ24" s="62"/>
      <c r="EA24" s="62"/>
      <c r="EB24" s="62"/>
      <c r="EC24" s="62"/>
      <c r="ED24" s="62"/>
      <c r="EE24" s="62"/>
      <c r="EF24" s="62"/>
      <c r="EG24" s="62"/>
    </row>
    <row r="25" spans="1:137" s="56" customFormat="1" x14ac:dyDescent="0.25">
      <c r="A25" s="76"/>
      <c r="B25" s="76"/>
      <c r="C25" s="57">
        <v>984</v>
      </c>
      <c r="D25" s="58" t="s">
        <v>1358</v>
      </c>
      <c r="E25" s="58" t="s">
        <v>17</v>
      </c>
      <c r="F25" s="58">
        <v>1</v>
      </c>
      <c r="G25" s="59"/>
      <c r="H25" s="60">
        <f>ROUND(РАсчеты!S990,0)</f>
        <v>1980</v>
      </c>
      <c r="I25" s="61">
        <f t="shared" si="2"/>
        <v>1650</v>
      </c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2"/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62"/>
      <c r="CK25" s="62"/>
      <c r="CL25" s="62"/>
      <c r="CM25" s="62"/>
      <c r="CN25" s="62"/>
      <c r="CO25" s="62"/>
      <c r="CP25" s="62"/>
      <c r="CQ25" s="62"/>
      <c r="CR25" s="62"/>
      <c r="CS25" s="62"/>
      <c r="CT25" s="62"/>
      <c r="CU25" s="62"/>
      <c r="CV25" s="62"/>
      <c r="CW25" s="62"/>
      <c r="CX25" s="62"/>
      <c r="CY25" s="62"/>
      <c r="CZ25" s="62"/>
      <c r="DA25" s="62"/>
      <c r="DB25" s="62"/>
      <c r="DC25" s="62"/>
      <c r="DD25" s="62"/>
      <c r="DE25" s="62"/>
      <c r="DF25" s="62"/>
      <c r="DG25" s="62"/>
      <c r="DH25" s="62"/>
      <c r="DI25" s="62"/>
      <c r="DJ25" s="62"/>
      <c r="DK25" s="62"/>
      <c r="DL25" s="62"/>
      <c r="DM25" s="62"/>
      <c r="DN25" s="62"/>
      <c r="DO25" s="62"/>
      <c r="DP25" s="62"/>
      <c r="DQ25" s="62"/>
      <c r="DR25" s="62"/>
      <c r="DS25" s="62"/>
      <c r="DT25" s="62"/>
      <c r="DU25" s="62"/>
      <c r="DV25" s="62"/>
      <c r="DW25" s="62"/>
      <c r="DX25" s="62"/>
      <c r="DY25" s="62"/>
      <c r="DZ25" s="62"/>
      <c r="EA25" s="62"/>
      <c r="EB25" s="62"/>
      <c r="EC25" s="62"/>
      <c r="ED25" s="62"/>
      <c r="EE25" s="62"/>
      <c r="EF25" s="62"/>
      <c r="EG25" s="62"/>
    </row>
    <row r="26" spans="1:137" s="56" customFormat="1" x14ac:dyDescent="0.25">
      <c r="A26" s="76"/>
      <c r="B26" s="76"/>
      <c r="C26" s="57">
        <v>1061</v>
      </c>
      <c r="D26" s="58" t="s">
        <v>1435</v>
      </c>
      <c r="E26" s="58" t="s">
        <v>858</v>
      </c>
      <c r="F26" s="58">
        <v>2</v>
      </c>
      <c r="G26" s="59"/>
      <c r="H26" s="60">
        <f>ROUND(РАсчеты!S1067,0)</f>
        <v>39096</v>
      </c>
      <c r="I26" s="61">
        <f t="shared" ref="I26" si="3">H26/1.2</f>
        <v>32580</v>
      </c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2"/>
      <c r="DM26" s="62"/>
      <c r="DN26" s="62"/>
      <c r="DO26" s="62"/>
      <c r="DP26" s="62"/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</row>
    <row r="27" spans="1:137" s="56" customFormat="1" x14ac:dyDescent="0.25">
      <c r="A27" s="76"/>
      <c r="B27" s="76"/>
      <c r="C27" s="57">
        <v>1385</v>
      </c>
      <c r="D27" s="58" t="s">
        <v>1759</v>
      </c>
      <c r="E27" s="58" t="s">
        <v>17</v>
      </c>
      <c r="F27" s="58">
        <v>1</v>
      </c>
      <c r="G27" s="59"/>
      <c r="H27" s="60">
        <f>ROUND(РАсчеты!S1391,0)</f>
        <v>3821</v>
      </c>
      <c r="I27" s="61">
        <f t="shared" ref="I27" si="4">H27/1.2</f>
        <v>3184.166666666667</v>
      </c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2"/>
      <c r="CK27" s="62"/>
      <c r="CL27" s="62"/>
      <c r="CM27" s="62"/>
      <c r="CN27" s="62"/>
      <c r="CO27" s="62"/>
      <c r="CP27" s="62"/>
      <c r="CQ27" s="62"/>
      <c r="CR27" s="62"/>
      <c r="CS27" s="62"/>
      <c r="CT27" s="62"/>
      <c r="CU27" s="62"/>
      <c r="CV27" s="62"/>
      <c r="CW27" s="62"/>
      <c r="CX27" s="62"/>
      <c r="CY27" s="62"/>
      <c r="CZ27" s="62"/>
      <c r="DA27" s="62"/>
      <c r="DB27" s="62"/>
      <c r="DC27" s="62"/>
      <c r="DD27" s="62"/>
      <c r="DE27" s="62"/>
      <c r="DF27" s="62"/>
      <c r="DG27" s="62"/>
      <c r="DH27" s="62"/>
      <c r="DI27" s="62"/>
      <c r="DJ27" s="62"/>
      <c r="DK27" s="62"/>
      <c r="DL27" s="62"/>
      <c r="DM27" s="62"/>
      <c r="DN27" s="62"/>
      <c r="DO27" s="62"/>
      <c r="DP27" s="62"/>
      <c r="DQ27" s="62"/>
      <c r="DR27" s="62"/>
      <c r="DS27" s="62"/>
      <c r="DT27" s="62"/>
      <c r="DU27" s="62"/>
      <c r="DV27" s="62"/>
      <c r="DW27" s="62"/>
      <c r="DX27" s="62"/>
      <c r="DY27" s="62"/>
      <c r="DZ27" s="62"/>
      <c r="EA27" s="62"/>
      <c r="EB27" s="62"/>
      <c r="EC27" s="62"/>
      <c r="ED27" s="62"/>
      <c r="EE27" s="62"/>
      <c r="EF27" s="62"/>
      <c r="EG27" s="62"/>
    </row>
    <row r="28" spans="1:137" s="56" customFormat="1" x14ac:dyDescent="0.25">
      <c r="A28" s="76"/>
      <c r="B28" s="76"/>
      <c r="C28" s="57">
        <v>1601</v>
      </c>
      <c r="D28" s="58" t="s">
        <v>1979</v>
      </c>
      <c r="E28" s="58" t="s">
        <v>17</v>
      </c>
      <c r="F28" s="58">
        <v>1</v>
      </c>
      <c r="G28" s="59"/>
      <c r="H28" s="60">
        <f>ROUND(РАсчеты!S1607,0)</f>
        <v>1672</v>
      </c>
      <c r="I28" s="61">
        <f t="shared" ref="I28" si="5">H28/1.2</f>
        <v>1393.3333333333335</v>
      </c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2"/>
      <c r="CJ28" s="62"/>
      <c r="CK28" s="62"/>
      <c r="CL28" s="62"/>
      <c r="CM28" s="62"/>
      <c r="CN28" s="62"/>
      <c r="CO28" s="62"/>
      <c r="CP28" s="62"/>
      <c r="CQ28" s="62"/>
      <c r="CR28" s="62"/>
      <c r="CS28" s="62"/>
      <c r="CT28" s="62"/>
      <c r="CU28" s="62"/>
      <c r="CV28" s="62"/>
      <c r="CW28" s="62"/>
      <c r="CX28" s="62"/>
      <c r="CY28" s="62"/>
      <c r="CZ28" s="62"/>
      <c r="DA28" s="62"/>
      <c r="DB28" s="62"/>
      <c r="DC28" s="62"/>
      <c r="DD28" s="62"/>
      <c r="DE28" s="62"/>
      <c r="DF28" s="62"/>
      <c r="DG28" s="62"/>
      <c r="DH28" s="62"/>
      <c r="DI28" s="62"/>
      <c r="DJ28" s="62"/>
      <c r="DK28" s="62"/>
      <c r="DL28" s="62"/>
      <c r="DM28" s="62"/>
      <c r="DN28" s="62"/>
      <c r="DO28" s="62"/>
      <c r="DP28" s="62"/>
      <c r="DQ28" s="62"/>
      <c r="DR28" s="62"/>
      <c r="DS28" s="62"/>
      <c r="DT28" s="62"/>
      <c r="DU28" s="62"/>
      <c r="DV28" s="62"/>
      <c r="DW28" s="62"/>
      <c r="DX28" s="62"/>
      <c r="DY28" s="62"/>
      <c r="DZ28" s="62"/>
      <c r="EA28" s="62"/>
      <c r="EB28" s="62"/>
      <c r="EC28" s="62"/>
      <c r="ED28" s="62"/>
      <c r="EE28" s="62"/>
      <c r="EF28" s="62"/>
      <c r="EG28" s="62"/>
    </row>
    <row r="29" spans="1:137" x14ac:dyDescent="0.25">
      <c r="A29" s="10"/>
      <c r="B29" s="10"/>
      <c r="C29" s="63" t="s">
        <v>2908</v>
      </c>
      <c r="D29" s="64"/>
      <c r="E29" s="64"/>
      <c r="F29" s="64"/>
      <c r="G29" s="64"/>
      <c r="H29" s="54">
        <f>SUM(H7:H28)</f>
        <v>1143926</v>
      </c>
      <c r="I29" s="55">
        <f>SUM(I7:I28)</f>
        <v>953271.66666666663</v>
      </c>
    </row>
  </sheetData>
  <mergeCells count="1">
    <mergeCell ref="C29:G29"/>
  </mergeCells>
  <conditionalFormatting sqref="C7:C28">
    <cfRule type="expression" dxfId="0" priority="7">
      <formula>OR((#REF!&lt;&gt;0),(#REF!&lt;&gt;0))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РАсчеты</vt:lpstr>
      <vt:lpstr>Индексы</vt:lpstr>
      <vt:lpstr>Итого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Udakov</cp:lastModifiedBy>
  <cp:revision>1</cp:revision>
  <cp:lastPrinted>2023-11-14T13:59:13Z</cp:lastPrinted>
  <dcterms:created xsi:type="dcterms:W3CDTF">2006-09-16T00:00:00Z</dcterms:created>
  <dcterms:modified xsi:type="dcterms:W3CDTF">2023-11-21T12:58:00Z</dcterms:modified>
  <dc:language>ru-RU</dc:language>
</cp:coreProperties>
</file>